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60" windowWidth="15195" windowHeight="9210" firstSheet="2" activeTab="2"/>
  </bookViews>
  <sheets>
    <sheet name="DWIDUI Patrols (09-18-13)" sheetId="13" r:id="rId1"/>
    <sheet name="Seatbelt Enforcement 6-30-13" sheetId="2" r:id="rId2"/>
    <sheet name="HS-20 OT Payroll Reimbursem (2" sheetId="14" r:id="rId3"/>
    <sheet name="HS-20 OT Payroll Reimbursement " sheetId="5" r:id="rId4"/>
    <sheet name="Sheet1" sheetId="8" r:id="rId5"/>
  </sheets>
  <definedNames>
    <definedName name="_xlnm.Print_Area" localSheetId="0">'DWIDUI Patrols (09-18-13)'!$A$1:$L$46</definedName>
    <definedName name="_xlnm.Print_Area" localSheetId="2">'HS-20 OT Payroll Reimbursem (2'!$A$1:$L$36</definedName>
    <definedName name="_xlnm.Print_Area" localSheetId="3">'HS-20 OT Payroll Reimbursement '!$A$1:$L$36</definedName>
    <definedName name="_xlnm.Print_Area" localSheetId="1">'Seatbelt Enforcement 6-30-13'!$A$1:$L$46</definedName>
  </definedNames>
  <calcPr calcId="145621" fullPrecision="0"/>
</workbook>
</file>

<file path=xl/calcChain.xml><?xml version="1.0" encoding="utf-8"?>
<calcChain xmlns="http://schemas.openxmlformats.org/spreadsheetml/2006/main">
  <c r="E30" i="14" l="1"/>
  <c r="D30" i="14"/>
  <c r="I29" i="14"/>
  <c r="H29" i="14"/>
  <c r="F29" i="14"/>
  <c r="F28" i="14"/>
  <c r="I28" i="14" s="1"/>
  <c r="I27" i="14"/>
  <c r="H27" i="14"/>
  <c r="F27" i="14"/>
  <c r="F26" i="14"/>
  <c r="I26" i="14" s="1"/>
  <c r="I25" i="14"/>
  <c r="H25" i="14"/>
  <c r="F25" i="14"/>
  <c r="F24" i="14"/>
  <c r="I24" i="14" s="1"/>
  <c r="I23" i="14"/>
  <c r="H23" i="14"/>
  <c r="F23" i="14"/>
  <c r="F22" i="14"/>
  <c r="I22" i="14" s="1"/>
  <c r="I21" i="14"/>
  <c r="H21" i="14"/>
  <c r="F21" i="14"/>
  <c r="F20" i="14"/>
  <c r="I20" i="14" s="1"/>
  <c r="I19" i="14"/>
  <c r="H19" i="14"/>
  <c r="F19" i="14"/>
  <c r="F18" i="14"/>
  <c r="I18" i="14" s="1"/>
  <c r="I17" i="14"/>
  <c r="H17" i="14"/>
  <c r="F17" i="14"/>
  <c r="F16" i="14"/>
  <c r="I16" i="14" s="1"/>
  <c r="I15" i="14"/>
  <c r="H15" i="14"/>
  <c r="F15" i="14"/>
  <c r="F14" i="14"/>
  <c r="I14" i="14" s="1"/>
  <c r="J15" i="14" l="1"/>
  <c r="J17" i="14"/>
  <c r="J19" i="14"/>
  <c r="J21" i="14"/>
  <c r="J23" i="14"/>
  <c r="J25" i="14"/>
  <c r="J27" i="14"/>
  <c r="J29" i="14"/>
  <c r="I30" i="14"/>
  <c r="K17" i="14"/>
  <c r="K19" i="14"/>
  <c r="G16" i="14"/>
  <c r="G18" i="14"/>
  <c r="K18" i="14" s="1"/>
  <c r="H16" i="14"/>
  <c r="J16" i="14" s="1"/>
  <c r="H18" i="14"/>
  <c r="J18" i="14" s="1"/>
  <c r="H20" i="14"/>
  <c r="J20" i="14" s="1"/>
  <c r="H24" i="14"/>
  <c r="J24" i="14" s="1"/>
  <c r="H28" i="14"/>
  <c r="J28" i="14" s="1"/>
  <c r="F30" i="14"/>
  <c r="G14" i="14"/>
  <c r="K16" i="14"/>
  <c r="G20" i="14"/>
  <c r="K20" i="14" s="1"/>
  <c r="G22" i="14"/>
  <c r="K22" i="14" s="1"/>
  <c r="G24" i="14"/>
  <c r="K24" i="14" s="1"/>
  <c r="G26" i="14"/>
  <c r="G28" i="14"/>
  <c r="K28" i="14" s="1"/>
  <c r="H14" i="14"/>
  <c r="H22" i="14"/>
  <c r="J22" i="14" s="1"/>
  <c r="H26" i="14"/>
  <c r="J26" i="14" s="1"/>
  <c r="G15" i="14"/>
  <c r="K15" i="14" s="1"/>
  <c r="G17" i="14"/>
  <c r="G19" i="14"/>
  <c r="G21" i="14"/>
  <c r="K21" i="14" s="1"/>
  <c r="G23" i="14"/>
  <c r="K23" i="14" s="1"/>
  <c r="G25" i="14"/>
  <c r="K25" i="14" s="1"/>
  <c r="G27" i="14"/>
  <c r="K27" i="14" s="1"/>
  <c r="G29" i="14"/>
  <c r="K29" i="14" s="1"/>
  <c r="D30" i="5"/>
  <c r="G30" i="14" l="1"/>
  <c r="J14" i="14"/>
  <c r="J30" i="14" s="1"/>
  <c r="H30" i="14"/>
  <c r="K14" i="14"/>
  <c r="K26" i="14"/>
  <c r="E30" i="5"/>
  <c r="F14" i="5"/>
  <c r="I14" i="5" s="1"/>
  <c r="K30" i="14" l="1"/>
  <c r="F22" i="5"/>
  <c r="F21" i="5"/>
  <c r="F20" i="5"/>
  <c r="F19" i="5"/>
  <c r="I19" i="5" s="1"/>
  <c r="F18" i="5"/>
  <c r="I18" i="5" s="1"/>
  <c r="F17" i="5"/>
  <c r="F16" i="5"/>
  <c r="I16" i="5" s="1"/>
  <c r="F15" i="5"/>
  <c r="H22" i="5" l="1"/>
  <c r="I22" i="5"/>
  <c r="I15" i="5"/>
  <c r="H20" i="5"/>
  <c r="I20" i="5"/>
  <c r="H17" i="5"/>
  <c r="I17" i="5"/>
  <c r="H21" i="5"/>
  <c r="I21" i="5"/>
  <c r="G19" i="5"/>
  <c r="H19" i="5"/>
  <c r="G18" i="5"/>
  <c r="H18" i="5"/>
  <c r="J18" i="5" s="1"/>
  <c r="G16" i="5"/>
  <c r="H16" i="5"/>
  <c r="G15" i="5"/>
  <c r="H15" i="5"/>
  <c r="H14" i="5"/>
  <c r="G22" i="5"/>
  <c r="G21" i="5"/>
  <c r="G20" i="5"/>
  <c r="G17" i="5"/>
  <c r="G14" i="5"/>
  <c r="J17" i="5" l="1"/>
  <c r="J15" i="5"/>
  <c r="J22" i="5"/>
  <c r="J21" i="5"/>
  <c r="J20" i="5"/>
  <c r="J14" i="5"/>
  <c r="J16" i="5"/>
  <c r="J19" i="5"/>
  <c r="K17" i="5"/>
  <c r="K16" i="5"/>
  <c r="K21" i="5"/>
  <c r="K19" i="5"/>
  <c r="K22" i="5"/>
  <c r="K15" i="5"/>
  <c r="K14" i="5"/>
  <c r="K20" i="5"/>
  <c r="K18" i="5"/>
  <c r="F23" i="5"/>
  <c r="G23" i="5" s="1"/>
  <c r="F24" i="5"/>
  <c r="F25" i="5"/>
  <c r="F26" i="5"/>
  <c r="F27" i="5"/>
  <c r="F28" i="5"/>
  <c r="H28" i="5" s="1"/>
  <c r="F29" i="5"/>
  <c r="H29" i="5" s="1"/>
  <c r="H26" i="5" l="1"/>
  <c r="I26" i="5"/>
  <c r="H25" i="5"/>
  <c r="I25" i="5"/>
  <c r="H27" i="5"/>
  <c r="I27" i="5"/>
  <c r="I23" i="5"/>
  <c r="F30" i="5"/>
  <c r="H24" i="5"/>
  <c r="I24" i="5"/>
  <c r="H23" i="5"/>
  <c r="G28" i="5"/>
  <c r="J24" i="5" l="1"/>
  <c r="J27" i="5"/>
  <c r="H30" i="5"/>
  <c r="G29" i="5"/>
  <c r="G24" i="5"/>
  <c r="I29" i="5"/>
  <c r="J29" i="5" s="1"/>
  <c r="I28" i="5"/>
  <c r="G27" i="5"/>
  <c r="K27" i="5" s="1"/>
  <c r="G26" i="5"/>
  <c r="J26" i="5"/>
  <c r="J25" i="5"/>
  <c r="G25" i="5"/>
  <c r="J23" i="5"/>
  <c r="I30" i="5" l="1"/>
  <c r="G30" i="5"/>
  <c r="K28" i="5"/>
  <c r="J28" i="5"/>
  <c r="J30" i="5" s="1"/>
  <c r="K24" i="5"/>
  <c r="K23" i="5"/>
  <c r="K26" i="5"/>
  <c r="K25" i="5"/>
  <c r="K29" i="5"/>
  <c r="K30" i="5" l="1"/>
  <c r="E35" i="13"/>
  <c r="F35" i="13" s="1"/>
  <c r="L35" i="13" s="1"/>
  <c r="E36" i="13"/>
  <c r="H36" i="13" s="1"/>
  <c r="E37" i="13"/>
  <c r="H37" i="13" s="1"/>
  <c r="E38" i="13"/>
  <c r="E39" i="13"/>
  <c r="F39" i="13" s="1"/>
  <c r="E40" i="13"/>
  <c r="F40" i="13" s="1"/>
  <c r="E41" i="13"/>
  <c r="F41" i="13" s="1"/>
  <c r="E34" i="13"/>
  <c r="E11" i="13"/>
  <c r="H11" i="13" s="1"/>
  <c r="E12" i="13"/>
  <c r="E13" i="13"/>
  <c r="H13" i="13" s="1"/>
  <c r="E14" i="13"/>
  <c r="F14" i="13" s="1"/>
  <c r="E15" i="13"/>
  <c r="H15" i="13" s="1"/>
  <c r="E16" i="13"/>
  <c r="E17" i="13"/>
  <c r="H17" i="13" s="1"/>
  <c r="E18" i="13"/>
  <c r="F18" i="13" s="1"/>
  <c r="H18" i="13"/>
  <c r="E10" i="13"/>
  <c r="E9" i="13"/>
  <c r="F9" i="13" s="1"/>
  <c r="H41" i="13"/>
  <c r="G41" i="13"/>
  <c r="G40" i="13"/>
  <c r="H39" i="13"/>
  <c r="G39" i="13"/>
  <c r="J39" i="13" s="1"/>
  <c r="H38" i="13"/>
  <c r="F38" i="13"/>
  <c r="G38" i="13"/>
  <c r="F37" i="13"/>
  <c r="H35" i="13"/>
  <c r="G35" i="13"/>
  <c r="J35" i="13" s="1"/>
  <c r="H34" i="13"/>
  <c r="F34" i="13"/>
  <c r="L34" i="13" s="1"/>
  <c r="G18" i="13"/>
  <c r="F17" i="13"/>
  <c r="H16" i="13"/>
  <c r="H14" i="13"/>
  <c r="G14" i="13"/>
  <c r="J14" i="13"/>
  <c r="F13" i="13"/>
  <c r="F10" i="13"/>
  <c r="E21" i="13"/>
  <c r="E43" i="2"/>
  <c r="G43" i="2"/>
  <c r="E42" i="2"/>
  <c r="E41" i="2"/>
  <c r="G41" i="2" s="1"/>
  <c r="E40" i="2"/>
  <c r="H40" i="2" s="1"/>
  <c r="E39" i="2"/>
  <c r="G39" i="2"/>
  <c r="E38" i="2"/>
  <c r="E37" i="2"/>
  <c r="E36" i="2"/>
  <c r="F36" i="2" s="1"/>
  <c r="E35" i="2"/>
  <c r="G35" i="2"/>
  <c r="E34" i="2"/>
  <c r="E18" i="2"/>
  <c r="G18" i="2" s="1"/>
  <c r="E17" i="2"/>
  <c r="E16" i="2"/>
  <c r="G16" i="2"/>
  <c r="L16" i="2" s="1"/>
  <c r="E15" i="2"/>
  <c r="E14" i="2"/>
  <c r="F14" i="2" s="1"/>
  <c r="E13" i="2"/>
  <c r="E12" i="2"/>
  <c r="G12" i="2"/>
  <c r="L12" i="2" s="1"/>
  <c r="E11" i="2"/>
  <c r="F11" i="2" s="1"/>
  <c r="E10" i="2"/>
  <c r="G10" i="2" s="1"/>
  <c r="E9" i="2"/>
  <c r="G9" i="2" s="1"/>
  <c r="E21" i="2"/>
  <c r="F34" i="2"/>
  <c r="F35" i="2"/>
  <c r="H35" i="2"/>
  <c r="H36" i="2"/>
  <c r="H37" i="2"/>
  <c r="F39" i="2"/>
  <c r="L39" i="2" s="1"/>
  <c r="H39" i="2"/>
  <c r="J39" i="2"/>
  <c r="F40" i="2"/>
  <c r="H41" i="2"/>
  <c r="H42" i="2"/>
  <c r="F43" i="2"/>
  <c r="L43" i="2" s="1"/>
  <c r="H43" i="2"/>
  <c r="J43" i="2"/>
  <c r="F10" i="2"/>
  <c r="H11" i="2"/>
  <c r="F12" i="2"/>
  <c r="H12" i="2"/>
  <c r="F13" i="2"/>
  <c r="H14" i="2"/>
  <c r="F15" i="2"/>
  <c r="H15" i="2"/>
  <c r="F16" i="2"/>
  <c r="H16" i="2"/>
  <c r="J16" i="2" s="1"/>
  <c r="F18" i="2"/>
  <c r="L38" i="13"/>
  <c r="G34" i="13"/>
  <c r="J34" i="13" s="1"/>
  <c r="J17" i="13" l="1"/>
  <c r="J41" i="2"/>
  <c r="L13" i="13"/>
  <c r="H10" i="2"/>
  <c r="J10" i="2" s="1"/>
  <c r="F41" i="2"/>
  <c r="L41" i="2" s="1"/>
  <c r="F37" i="2"/>
  <c r="L35" i="2"/>
  <c r="F9" i="2"/>
  <c r="G14" i="2"/>
  <c r="J14" i="2" s="1"/>
  <c r="G37" i="2"/>
  <c r="J37" i="2" s="1"/>
  <c r="H9" i="13"/>
  <c r="G13" i="13"/>
  <c r="J13" i="13" s="1"/>
  <c r="G17" i="13"/>
  <c r="E44" i="13"/>
  <c r="E46" i="13" s="1"/>
  <c r="J38" i="13"/>
  <c r="H9" i="2"/>
  <c r="J9" i="2" s="1"/>
  <c r="J12" i="2"/>
  <c r="J35" i="2"/>
  <c r="L17" i="13"/>
  <c r="J41" i="13"/>
  <c r="J18" i="13"/>
  <c r="G9" i="13"/>
  <c r="J9" i="13" s="1"/>
  <c r="H18" i="2"/>
  <c r="J18" i="2" s="1"/>
  <c r="G11" i="13"/>
  <c r="J11" i="13" s="1"/>
  <c r="G37" i="13"/>
  <c r="J37" i="13" s="1"/>
  <c r="L18" i="13"/>
  <c r="H21" i="2"/>
  <c r="H13" i="2"/>
  <c r="F17" i="2"/>
  <c r="H17" i="2"/>
  <c r="H34" i="2"/>
  <c r="F38" i="2"/>
  <c r="H38" i="2"/>
  <c r="F42" i="2"/>
  <c r="F36" i="13"/>
  <c r="L41" i="13"/>
  <c r="G10" i="13"/>
  <c r="H10" i="13"/>
  <c r="H21" i="13" s="1"/>
  <c r="G16" i="13"/>
  <c r="J16" i="13" s="1"/>
  <c r="H12" i="13"/>
  <c r="F12" i="13"/>
  <c r="F15" i="13"/>
  <c r="L15" i="13" s="1"/>
  <c r="G15" i="13"/>
  <c r="J15" i="13" s="1"/>
  <c r="L9" i="2"/>
  <c r="F11" i="13"/>
  <c r="F44" i="13"/>
  <c r="F46" i="13" s="1"/>
  <c r="H40" i="13"/>
  <c r="L40" i="13" s="1"/>
  <c r="L9" i="13"/>
  <c r="L14" i="13"/>
  <c r="L39" i="13"/>
  <c r="L14" i="2"/>
  <c r="L10" i="2"/>
  <c r="G11" i="2"/>
  <c r="J11" i="2" s="1"/>
  <c r="G13" i="2"/>
  <c r="J13" i="2" s="1"/>
  <c r="G15" i="2"/>
  <c r="J15" i="2" s="1"/>
  <c r="G17" i="2"/>
  <c r="J17" i="2" s="1"/>
  <c r="G34" i="2"/>
  <c r="L34" i="2" s="1"/>
  <c r="G36" i="2"/>
  <c r="J36" i="2" s="1"/>
  <c r="G38" i="2"/>
  <c r="G40" i="2"/>
  <c r="J40" i="2" s="1"/>
  <c r="G42" i="2"/>
  <c r="J42" i="2" s="1"/>
  <c r="E44" i="2"/>
  <c r="E46" i="2" s="1"/>
  <c r="G12" i="13"/>
  <c r="J12" i="13" s="1"/>
  <c r="F16" i="13"/>
  <c r="L16" i="13" s="1"/>
  <c r="H44" i="13"/>
  <c r="G36" i="13"/>
  <c r="L37" i="2" l="1"/>
  <c r="J21" i="2"/>
  <c r="L11" i="2"/>
  <c r="H46" i="13"/>
  <c r="L42" i="2"/>
  <c r="F21" i="13"/>
  <c r="L37" i="13"/>
  <c r="L18" i="2"/>
  <c r="L12" i="13"/>
  <c r="L36" i="2"/>
  <c r="L17" i="2"/>
  <c r="J36" i="13"/>
  <c r="G44" i="13"/>
  <c r="L10" i="13"/>
  <c r="L21" i="13" s="1"/>
  <c r="L46" i="13" s="1"/>
  <c r="J38" i="2"/>
  <c r="L11" i="13"/>
  <c r="J10" i="13"/>
  <c r="J21" i="13" s="1"/>
  <c r="G21" i="13"/>
  <c r="G46" i="13" s="1"/>
  <c r="L15" i="2"/>
  <c r="J40" i="13"/>
  <c r="F21" i="2"/>
  <c r="H44" i="2"/>
  <c r="H46" i="2" s="1"/>
  <c r="L13" i="2"/>
  <c r="G44" i="2"/>
  <c r="J34" i="2"/>
  <c r="J44" i="2" s="1"/>
  <c r="L40" i="2"/>
  <c r="G21" i="2"/>
  <c r="L36" i="13"/>
  <c r="L44" i="13" s="1"/>
  <c r="L38" i="2"/>
  <c r="F44" i="2"/>
  <c r="F46" i="2" s="1"/>
  <c r="J46" i="2" l="1"/>
  <c r="G46" i="2"/>
  <c r="L21" i="2"/>
  <c r="L44" i="2"/>
  <c r="J44" i="13"/>
  <c r="J46" i="13" s="1"/>
  <c r="L46" i="2" l="1"/>
</calcChain>
</file>

<file path=xl/sharedStrings.xml><?xml version="1.0" encoding="utf-8"?>
<sst xmlns="http://schemas.openxmlformats.org/spreadsheetml/2006/main" count="140" uniqueCount="62">
  <si>
    <t>Amount</t>
  </si>
  <si>
    <t>FICA</t>
  </si>
  <si>
    <t>Medicare</t>
  </si>
  <si>
    <t>Paid</t>
  </si>
  <si>
    <t xml:space="preserve">                                 SUB</t>
  </si>
  <si>
    <t>MPO Daniel Dolan</t>
  </si>
  <si>
    <t>MPO Thomas Scotti</t>
  </si>
  <si>
    <t xml:space="preserve"> </t>
  </si>
  <si>
    <t>MPO James Stys</t>
  </si>
  <si>
    <t>Sergeant Jason Lucontoni</t>
  </si>
  <si>
    <t>MPO Pharith Deng</t>
  </si>
  <si>
    <t>Sergeant Tad Dionne</t>
  </si>
  <si>
    <t>Officer Kevin Ducie</t>
  </si>
  <si>
    <t>MPO Roger Lamarche</t>
  </si>
  <si>
    <t>Officer William Kew</t>
  </si>
  <si>
    <t>MPO John Mirabella</t>
  </si>
  <si>
    <t>MPO Patrick McStravick</t>
  </si>
  <si>
    <t>MPO Christopher Manni</t>
  </si>
  <si>
    <t xml:space="preserve">                           GRAND</t>
  </si>
  <si>
    <t>MPO Daniel Conley</t>
  </si>
  <si>
    <t>MPO Michael Davis</t>
  </si>
  <si>
    <t>TO BE COMPLETED BY PAYROLL PERSONNEL</t>
  </si>
  <si>
    <t>OVERTIME PAYROLL REIMBURSEMENT FORM</t>
  </si>
  <si>
    <t>(This summary is to be submitted with completed H-200 or HS-200-A forms)</t>
  </si>
  <si>
    <t>In addition to the hourly overtime rate, payroll-related deductions may be claimed.  However, they must be broken out separately from the hourly overtime rate.  You must use the</t>
  </si>
  <si>
    <t>following format to request reimbursement and amounts must coorespond with your department's payroll records.  If you choose not to claim the associated payroll-related benefits,</t>
  </si>
  <si>
    <t>enter only the total overtime pay earned.  ONLY FICA, MEDICARE, &amp; RETIREMENT ARE REIMBURSEABLE.</t>
  </si>
  <si>
    <t>Payrol-Related Deductions</t>
  </si>
  <si>
    <t>(FICA - Part-Time; Retirement - Full-Time; Medicare)</t>
  </si>
  <si>
    <t>( a )</t>
  </si>
  <si>
    <t>( b )</t>
  </si>
  <si>
    <t>Total OT</t>
  </si>
  <si>
    <t>Pay</t>
  </si>
  <si>
    <t>Amount*</t>
  </si>
  <si>
    <t>Patrol</t>
  </si>
  <si>
    <t>Date</t>
  </si>
  <si>
    <t>Officer</t>
  </si>
  <si>
    <t xml:space="preserve">Retirement </t>
  </si>
  <si>
    <t>Total</t>
  </si>
  <si>
    <t>Deductions</t>
  </si>
  <si>
    <t>Paid**</t>
  </si>
  <si>
    <t>* Total amount paid as reflected on HS-200</t>
  </si>
  <si>
    <t>** Total overtime pay amount ( c ) plus total deductions ( g )</t>
  </si>
  <si>
    <t>I certify that the above amounts accurately reflect overtime and payroll deductions paid to officers for work on the above indicated contract.</t>
  </si>
  <si>
    <t>PLEASE PRINT AND SIGN</t>
  </si>
  <si>
    <t>HS-20 (7/2010)</t>
  </si>
  <si>
    <t>PROJECT TITLE:  ________________________________________                     PROJECT NO.:  _______________________</t>
  </si>
  <si>
    <t xml:space="preserve">Payroll Clerk __________________________________________________________           </t>
  </si>
  <si>
    <t xml:space="preserve">       Telephone _____________________</t>
  </si>
  <si>
    <t xml:space="preserve">     Date ___________________</t>
  </si>
  <si>
    <t>(d)</t>
  </si>
  <si>
    <t>(f)</t>
  </si>
  <si>
    <t>(g)</t>
  </si>
  <si>
    <t>(h)</t>
  </si>
  <si>
    <t>(i)</t>
  </si>
  <si>
    <t>(j)</t>
  </si>
  <si>
    <t>Worked</t>
  </si>
  <si>
    <t>Hours</t>
  </si>
  <si>
    <t>OT Rate</t>
  </si>
  <si>
    <t>©</t>
  </si>
  <si>
    <t>HS-20 (8/2017)</t>
  </si>
  <si>
    <t>(This summary is to be submitted with completed HS-200 forms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</si>
</sst>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;[Red]0.00"/>
    <numFmt numFmtId="165" formatCode="mm/dd/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2" fontId="0" fillId="0" borderId="0" xfId="0" applyNumberFormat="1"/>
    <xf numFmtId="43" fontId="2" fillId="0" borderId="0" xfId="1" applyFont="1"/>
    <xf numFmtId="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" fontId="0" fillId="0" borderId="0" xfId="0" applyNumberFormat="1"/>
    <xf numFmtId="4" fontId="2" fillId="0" borderId="0" xfId="1" applyNumberFormat="1" applyFont="1"/>
    <xf numFmtId="4" fontId="2" fillId="0" borderId="0" xfId="1" applyNumberFormat="1" applyFont="1" applyAlignment="1">
      <alignment horizontal="right"/>
    </xf>
    <xf numFmtId="4" fontId="2" fillId="0" borderId="0" xfId="0" applyNumberFormat="1" applyFo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12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6" fillId="0" borderId="0" xfId="0" applyFont="1" applyAlignment="1"/>
    <xf numFmtId="0" fontId="5" fillId="0" borderId="0" xfId="0" applyFont="1" applyFill="1" applyBorder="1"/>
    <xf numFmtId="0" fontId="0" fillId="0" borderId="0" xfId="0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0" xfId="0" applyFont="1" applyFill="1" applyBorder="1"/>
    <xf numFmtId="0" fontId="11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8" xfId="0" applyFont="1" applyBorder="1" applyProtection="1"/>
    <xf numFmtId="0" fontId="5" fillId="0" borderId="9" xfId="0" applyFont="1" applyBorder="1" applyProtection="1"/>
    <xf numFmtId="49" fontId="5" fillId="0" borderId="9" xfId="0" applyNumberFormat="1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2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0" xfId="0" applyNumberFormat="1" applyFont="1"/>
    <xf numFmtId="165" fontId="5" fillId="0" borderId="0" xfId="0" applyNumberFormat="1" applyFont="1" applyBorder="1"/>
    <xf numFmtId="165" fontId="5" fillId="2" borderId="8" xfId="0" applyNumberFormat="1" applyFont="1" applyFill="1" applyBorder="1"/>
    <xf numFmtId="165" fontId="5" fillId="2" borderId="9" xfId="0" applyNumberFormat="1" applyFont="1" applyFill="1" applyBorder="1"/>
    <xf numFmtId="165" fontId="5" fillId="2" borderId="9" xfId="0" applyNumberFormat="1" applyFont="1" applyFill="1" applyBorder="1" applyAlignment="1">
      <alignment horizontal="center"/>
    </xf>
    <xf numFmtId="165" fontId="11" fillId="2" borderId="9" xfId="0" applyNumberFormat="1" applyFont="1" applyFill="1" applyBorder="1" applyAlignment="1">
      <alignment horizontal="center"/>
    </xf>
    <xf numFmtId="165" fontId="0" fillId="0" borderId="0" xfId="0" applyNumberFormat="1"/>
    <xf numFmtId="165" fontId="5" fillId="0" borderId="15" xfId="0" applyNumberFormat="1" applyFont="1" applyBorder="1"/>
    <xf numFmtId="165" fontId="5" fillId="0" borderId="1" xfId="0" applyNumberFormat="1" applyFont="1" applyBorder="1"/>
    <xf numFmtId="164" fontId="11" fillId="2" borderId="20" xfId="0" applyNumberFormat="1" applyFont="1" applyFill="1" applyBorder="1" applyAlignment="1">
      <alignment horizontal="center"/>
    </xf>
    <xf numFmtId="0" fontId="4" fillId="2" borderId="13" xfId="0" applyFont="1" applyFill="1" applyBorder="1" applyAlignment="1" applyProtection="1">
      <alignment horizontal="center"/>
      <protection locked="0" hidden="1"/>
    </xf>
    <xf numFmtId="164" fontId="4" fillId="2" borderId="21" xfId="0" applyNumberFormat="1" applyFont="1" applyFill="1" applyBorder="1" applyAlignment="1" applyProtection="1">
      <alignment horizontal="center"/>
      <protection locked="0" hidden="1"/>
    </xf>
    <xf numFmtId="0" fontId="4" fillId="2" borderId="9" xfId="0" applyFont="1" applyFill="1" applyBorder="1" applyAlignment="1" applyProtection="1">
      <alignment horizontal="center"/>
      <protection locked="0" hidden="1"/>
    </xf>
    <xf numFmtId="164" fontId="4" fillId="2" borderId="20" xfId="0" applyNumberFormat="1" applyFont="1" applyFill="1" applyBorder="1" applyAlignment="1" applyProtection="1">
      <alignment horizontal="center"/>
      <protection locked="0" hidden="1"/>
    </xf>
    <xf numFmtId="0" fontId="5" fillId="0" borderId="0" xfId="0" applyFont="1" applyProtection="1">
      <protection locked="0"/>
    </xf>
    <xf numFmtId="165" fontId="8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4" fillId="2" borderId="20" xfId="0" applyFon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4" fillId="2" borderId="21" xfId="0" applyFon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0" xfId="0" applyFill="1" applyBorder="1"/>
    <xf numFmtId="165" fontId="1" fillId="2" borderId="9" xfId="0" applyNumberFormat="1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center"/>
      <protection locked="0" hidden="1"/>
    </xf>
    <xf numFmtId="164" fontId="1" fillId="2" borderId="20" xfId="0" applyNumberFormat="1" applyFont="1" applyFill="1" applyBorder="1" applyAlignment="1" applyProtection="1">
      <alignment horizontal="center"/>
      <protection locked="0" hidden="1"/>
    </xf>
    <xf numFmtId="0" fontId="0" fillId="0" borderId="0" xfId="0" applyProtection="1">
      <protection locked="0"/>
    </xf>
    <xf numFmtId="4" fontId="0" fillId="0" borderId="13" xfId="0" applyNumberFormat="1" applyBorder="1" applyAlignment="1" applyProtection="1">
      <alignment horizontal="center"/>
      <protection hidden="1"/>
    </xf>
    <xf numFmtId="4" fontId="6" fillId="0" borderId="10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2" fontId="0" fillId="0" borderId="13" xfId="0" applyNumberFormat="1" applyBorder="1" applyAlignment="1" applyProtection="1">
      <alignment horizontal="center"/>
      <protection hidden="1"/>
    </xf>
    <xf numFmtId="4" fontId="0" fillId="0" borderId="11" xfId="0" applyNumberFormat="1" applyBorder="1" applyAlignment="1" applyProtection="1">
      <alignment horizontal="center"/>
      <protection hidden="1"/>
    </xf>
    <xf numFmtId="4" fontId="4" fillId="0" borderId="13" xfId="0" applyNumberFormat="1" applyFont="1" applyBorder="1" applyAlignment="1" applyProtection="1">
      <alignment horizontal="center"/>
      <protection hidden="1"/>
    </xf>
    <xf numFmtId="4" fontId="4" fillId="0" borderId="11" xfId="0" applyNumberFormat="1" applyFon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2" fontId="4" fillId="0" borderId="13" xfId="0" applyNumberFormat="1" applyFont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65" fontId="0" fillId="0" borderId="7" xfId="0" applyNumberFormat="1" applyBorder="1" applyProtection="1">
      <protection hidden="1"/>
    </xf>
    <xf numFmtId="4" fontId="6" fillId="0" borderId="22" xfId="0" applyNumberFormat="1" applyFont="1" applyBorder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5" fillId="2" borderId="4" xfId="0" applyFont="1" applyFill="1" applyBorder="1" applyProtection="1">
      <protection hidden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7"/>
  <sheetViews>
    <sheetView topLeftCell="A32" zoomScaleNormal="100" workbookViewId="0">
      <selection activeCell="H44" sqref="H44"/>
    </sheetView>
  </sheetViews>
  <sheetFormatPr defaultRowHeight="12.75" x14ac:dyDescent="0.2"/>
  <cols>
    <col min="1" max="1" width="15.7109375" customWidth="1"/>
    <col min="2" max="2" width="4.5703125" customWidth="1"/>
    <col min="3" max="3" width="25.5703125" customWidth="1"/>
    <col min="4" max="4" width="5.42578125" customWidth="1"/>
    <col min="5" max="5" width="10" customWidth="1"/>
    <col min="6" max="6" width="11" customWidth="1"/>
    <col min="7" max="7" width="10.85546875" customWidth="1"/>
    <col min="8" max="8" width="11.85546875" customWidth="1"/>
    <col min="9" max="9" width="2" customWidth="1"/>
    <col min="10" max="10" width="11.42578125" customWidth="1"/>
    <col min="11" max="11" width="2.140625" customWidth="1"/>
    <col min="12" max="12" width="9.85546875" customWidth="1"/>
  </cols>
  <sheetData>
    <row r="1" spans="1:14" ht="56.25" customHeight="1" x14ac:dyDescent="0.2"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4" ht="20.25" customHeight="1" x14ac:dyDescent="0.2"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20.25" customHeight="1" x14ac:dyDescent="0.2">
      <c r="C3" s="98"/>
      <c r="D3" s="98"/>
      <c r="E3" s="98"/>
      <c r="F3" s="98"/>
      <c r="G3" s="98"/>
      <c r="H3" s="98"/>
      <c r="I3" s="98"/>
      <c r="J3" s="98"/>
      <c r="K3" s="98"/>
      <c r="L3" s="98"/>
    </row>
    <row r="5" spans="1:14" x14ac:dyDescent="0.2">
      <c r="J5" s="9"/>
    </row>
    <row r="6" spans="1:14" x14ac:dyDescent="0.2">
      <c r="E6" s="1"/>
      <c r="F6" s="2"/>
      <c r="G6" s="16">
        <v>1.4500000000000001E-2</v>
      </c>
      <c r="H6" s="16">
        <v>0.253</v>
      </c>
      <c r="J6" s="3"/>
    </row>
    <row r="7" spans="1:14" x14ac:dyDescent="0.2">
      <c r="C7" s="3"/>
      <c r="E7" s="15"/>
      <c r="F7" s="15"/>
      <c r="G7" s="15"/>
      <c r="H7" s="15"/>
      <c r="I7" s="15"/>
      <c r="J7" s="15"/>
      <c r="K7" s="15"/>
      <c r="L7" s="15"/>
    </row>
    <row r="8" spans="1:14" ht="6" customHeight="1" x14ac:dyDescent="0.2"/>
    <row r="9" spans="1:14" ht="16.5" customHeight="1" x14ac:dyDescent="0.2">
      <c r="A9" s="8">
        <v>41412</v>
      </c>
      <c r="B9" s="8"/>
      <c r="C9" s="4" t="s">
        <v>19</v>
      </c>
      <c r="E9" s="11">
        <f>44.64*6</f>
        <v>267.83999999999997</v>
      </c>
      <c r="F9" s="5">
        <f t="shared" ref="F9:F17" si="0">E9*$F$6</f>
        <v>0</v>
      </c>
      <c r="G9" s="11">
        <f t="shared" ref="G9:G17" si="1">E9*$G$6</f>
        <v>3.88</v>
      </c>
      <c r="H9" s="11">
        <f t="shared" ref="H9:H17" si="2">E9*$H$6</f>
        <v>67.760000000000005</v>
      </c>
      <c r="I9" s="11"/>
      <c r="J9" s="11">
        <f t="shared" ref="J9:J17" si="3">SUM(G9+H9)</f>
        <v>71.64</v>
      </c>
      <c r="K9" s="11"/>
      <c r="L9" s="11">
        <f t="shared" ref="L9:L17" si="4">SUM(E9:I9)</f>
        <v>339.48</v>
      </c>
    </row>
    <row r="10" spans="1:14" ht="18.75" customHeight="1" x14ac:dyDescent="0.2">
      <c r="A10" s="8">
        <v>41421</v>
      </c>
      <c r="B10" s="8"/>
      <c r="C10" s="4" t="s">
        <v>8</v>
      </c>
      <c r="E10" s="11">
        <f>44.64*6</f>
        <v>267.83999999999997</v>
      </c>
      <c r="F10" s="5">
        <f t="shared" si="0"/>
        <v>0</v>
      </c>
      <c r="G10" s="11">
        <f t="shared" si="1"/>
        <v>3.88</v>
      </c>
      <c r="H10" s="11">
        <f t="shared" si="2"/>
        <v>67.760000000000005</v>
      </c>
      <c r="I10" s="11"/>
      <c r="J10" s="11">
        <f t="shared" si="3"/>
        <v>71.64</v>
      </c>
      <c r="K10" s="11"/>
      <c r="L10" s="11">
        <f t="shared" si="4"/>
        <v>339.48</v>
      </c>
    </row>
    <row r="11" spans="1:14" ht="21" customHeight="1" x14ac:dyDescent="0.2">
      <c r="A11" s="8">
        <v>41419</v>
      </c>
      <c r="B11" s="8"/>
      <c r="C11" s="4" t="s">
        <v>5</v>
      </c>
      <c r="E11" s="11">
        <f t="shared" ref="E11:E18" si="5">44.64*6</f>
        <v>267.83999999999997</v>
      </c>
      <c r="F11" s="5">
        <f t="shared" si="0"/>
        <v>0</v>
      </c>
      <c r="G11" s="11">
        <f t="shared" si="1"/>
        <v>3.88</v>
      </c>
      <c r="H11" s="11">
        <f t="shared" si="2"/>
        <v>67.760000000000005</v>
      </c>
      <c r="I11" s="11"/>
      <c r="J11" s="11">
        <f t="shared" si="3"/>
        <v>71.64</v>
      </c>
      <c r="K11" s="11"/>
      <c r="L11" s="11">
        <f t="shared" si="4"/>
        <v>339.48</v>
      </c>
    </row>
    <row r="12" spans="1:14" ht="21.75" customHeight="1" x14ac:dyDescent="0.2">
      <c r="A12" s="8">
        <v>41440</v>
      </c>
      <c r="B12" s="8"/>
      <c r="C12" s="4" t="s">
        <v>10</v>
      </c>
      <c r="E12" s="11">
        <f t="shared" si="5"/>
        <v>267.83999999999997</v>
      </c>
      <c r="F12" s="5">
        <f t="shared" si="0"/>
        <v>0</v>
      </c>
      <c r="G12" s="11">
        <f t="shared" si="1"/>
        <v>3.88</v>
      </c>
      <c r="H12" s="11">
        <f t="shared" si="2"/>
        <v>67.760000000000005</v>
      </c>
      <c r="I12" s="11"/>
      <c r="J12" s="11">
        <f t="shared" si="3"/>
        <v>71.64</v>
      </c>
      <c r="K12" s="11"/>
      <c r="L12" s="11">
        <f t="shared" si="4"/>
        <v>339.48</v>
      </c>
    </row>
    <row r="13" spans="1:14" ht="20.25" customHeight="1" x14ac:dyDescent="0.2">
      <c r="A13" s="8">
        <v>41454</v>
      </c>
      <c r="B13" s="8"/>
      <c r="C13" s="4" t="s">
        <v>5</v>
      </c>
      <c r="E13" s="11">
        <f t="shared" si="5"/>
        <v>267.83999999999997</v>
      </c>
      <c r="F13" s="5">
        <f t="shared" si="0"/>
        <v>0</v>
      </c>
      <c r="G13" s="11">
        <f t="shared" si="1"/>
        <v>3.88</v>
      </c>
      <c r="H13" s="11">
        <f t="shared" si="2"/>
        <v>67.760000000000005</v>
      </c>
      <c r="I13" s="11"/>
      <c r="J13" s="11">
        <f t="shared" si="3"/>
        <v>71.64</v>
      </c>
      <c r="K13" s="11"/>
      <c r="L13" s="11">
        <f t="shared" si="4"/>
        <v>339.48</v>
      </c>
    </row>
    <row r="14" spans="1:14" ht="18" customHeight="1" x14ac:dyDescent="0.2">
      <c r="A14" s="8">
        <v>41459</v>
      </c>
      <c r="B14" s="8"/>
      <c r="C14" s="4" t="s">
        <v>8</v>
      </c>
      <c r="E14" s="11">
        <f t="shared" si="5"/>
        <v>267.83999999999997</v>
      </c>
      <c r="F14" s="5">
        <f t="shared" si="0"/>
        <v>0</v>
      </c>
      <c r="G14" s="11">
        <f t="shared" si="1"/>
        <v>3.88</v>
      </c>
      <c r="H14" s="11">
        <f t="shared" si="2"/>
        <v>67.760000000000005</v>
      </c>
      <c r="I14" s="11"/>
      <c r="J14" s="11">
        <f t="shared" si="3"/>
        <v>71.64</v>
      </c>
      <c r="K14" s="11"/>
      <c r="L14" s="11">
        <f t="shared" si="4"/>
        <v>339.48</v>
      </c>
    </row>
    <row r="15" spans="1:14" ht="22.5" customHeight="1" x14ac:dyDescent="0.2">
      <c r="A15" s="8">
        <v>41460</v>
      </c>
      <c r="B15" s="8"/>
      <c r="C15" s="4" t="s">
        <v>5</v>
      </c>
      <c r="E15" s="11">
        <f t="shared" si="5"/>
        <v>267.83999999999997</v>
      </c>
      <c r="F15" s="5">
        <f t="shared" si="0"/>
        <v>0</v>
      </c>
      <c r="G15" s="11">
        <f t="shared" si="1"/>
        <v>3.88</v>
      </c>
      <c r="H15" s="11">
        <f t="shared" si="2"/>
        <v>67.760000000000005</v>
      </c>
      <c r="I15" s="11"/>
      <c r="J15" s="11">
        <f t="shared" si="3"/>
        <v>71.64</v>
      </c>
      <c r="K15" s="11"/>
      <c r="L15" s="11">
        <f t="shared" si="4"/>
        <v>339.48</v>
      </c>
    </row>
    <row r="16" spans="1:14" ht="21.75" customHeight="1" x14ac:dyDescent="0.2">
      <c r="A16" s="8">
        <v>41461</v>
      </c>
      <c r="B16" s="8"/>
      <c r="C16" s="4" t="s">
        <v>6</v>
      </c>
      <c r="E16" s="11">
        <f t="shared" si="5"/>
        <v>267.83999999999997</v>
      </c>
      <c r="F16" s="5">
        <f t="shared" si="0"/>
        <v>0</v>
      </c>
      <c r="G16" s="11">
        <f t="shared" si="1"/>
        <v>3.88</v>
      </c>
      <c r="H16" s="11">
        <f t="shared" si="2"/>
        <v>67.760000000000005</v>
      </c>
      <c r="I16" s="11"/>
      <c r="J16" s="11">
        <f t="shared" si="3"/>
        <v>71.64</v>
      </c>
      <c r="K16" s="11"/>
      <c r="L16" s="11">
        <f t="shared" si="4"/>
        <v>339.48</v>
      </c>
      <c r="N16" t="s">
        <v>7</v>
      </c>
    </row>
    <row r="17" spans="1:14" ht="19.5" customHeight="1" x14ac:dyDescent="0.2">
      <c r="A17" s="8">
        <v>41474</v>
      </c>
      <c r="B17" s="8"/>
      <c r="C17" s="4" t="s">
        <v>10</v>
      </c>
      <c r="E17" s="11">
        <f t="shared" si="5"/>
        <v>267.83999999999997</v>
      </c>
      <c r="F17" s="5">
        <f t="shared" si="0"/>
        <v>0</v>
      </c>
      <c r="G17" s="11">
        <f t="shared" si="1"/>
        <v>3.88</v>
      </c>
      <c r="H17" s="11">
        <f t="shared" si="2"/>
        <v>67.760000000000005</v>
      </c>
      <c r="I17" s="11"/>
      <c r="J17" s="11">
        <f t="shared" si="3"/>
        <v>71.64</v>
      </c>
      <c r="K17" s="11"/>
      <c r="L17" s="11">
        <f t="shared" si="4"/>
        <v>339.48</v>
      </c>
    </row>
    <row r="18" spans="1:14" ht="20.25" customHeight="1" x14ac:dyDescent="0.2">
      <c r="A18" s="8">
        <v>41482</v>
      </c>
      <c r="B18" s="8"/>
      <c r="C18" s="4" t="s">
        <v>10</v>
      </c>
      <c r="E18" s="11">
        <f t="shared" si="5"/>
        <v>267.83999999999997</v>
      </c>
      <c r="F18" s="5">
        <f>E18*$F$6</f>
        <v>0</v>
      </c>
      <c r="G18" s="11">
        <f>E18*$G$6</f>
        <v>3.88</v>
      </c>
      <c r="H18" s="11">
        <f>E18*$H$6</f>
        <v>67.760000000000005</v>
      </c>
      <c r="I18" s="11"/>
      <c r="J18" s="11">
        <f>SUM(G18+H18)</f>
        <v>71.64</v>
      </c>
      <c r="K18" s="11"/>
      <c r="L18" s="11">
        <f>SUM(E18:I18)</f>
        <v>339.48</v>
      </c>
    </row>
    <row r="19" spans="1:14" ht="20.25" customHeight="1" x14ac:dyDescent="0.2">
      <c r="A19" s="8"/>
      <c r="B19" s="8"/>
      <c r="C19" s="4"/>
      <c r="E19" s="11"/>
      <c r="F19" s="5"/>
      <c r="G19" s="11"/>
      <c r="H19" s="11"/>
      <c r="I19" s="11"/>
      <c r="J19" s="11"/>
      <c r="K19" s="11"/>
      <c r="L19" s="11"/>
    </row>
    <row r="20" spans="1:14" ht="5.25" customHeight="1" x14ac:dyDescent="0.2">
      <c r="A20" s="8"/>
      <c r="B20" s="8"/>
      <c r="C20" s="4"/>
      <c r="E20" s="11"/>
      <c r="F20" s="5"/>
      <c r="G20" s="11"/>
      <c r="H20" s="11"/>
      <c r="I20" s="11"/>
      <c r="J20" s="11"/>
      <c r="K20" s="11"/>
      <c r="L20" s="11"/>
    </row>
    <row r="21" spans="1:14" ht="15" customHeight="1" x14ac:dyDescent="0.2">
      <c r="C21" s="10" t="s">
        <v>4</v>
      </c>
      <c r="E21" s="12">
        <f>SUM(E9:E20)</f>
        <v>2678.4</v>
      </c>
      <c r="F21" s="6">
        <f>SUM(F9:F20)</f>
        <v>0</v>
      </c>
      <c r="G21" s="13">
        <f>SUM(G9:G20)</f>
        <v>38.799999999999997</v>
      </c>
      <c r="H21" s="12">
        <f>SUM(H9:H20)</f>
        <v>677.6</v>
      </c>
      <c r="I21" s="14"/>
      <c r="J21" s="12">
        <f>SUM(J9:J20)</f>
        <v>716.4</v>
      </c>
      <c r="K21" s="14"/>
      <c r="L21" s="12">
        <f>SUM(L9:L20)</f>
        <v>3394.8</v>
      </c>
    </row>
    <row r="22" spans="1:14" x14ac:dyDescent="0.2">
      <c r="L22" s="7"/>
    </row>
    <row r="25" spans="1:14" x14ac:dyDescent="0.2">
      <c r="N25" t="s">
        <v>7</v>
      </c>
    </row>
    <row r="26" spans="1:14" ht="36" customHeight="1" x14ac:dyDescent="0.2"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4" ht="20.25" customHeight="1" x14ac:dyDescent="0.2"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4" ht="20.25" customHeight="1" x14ac:dyDescent="0.2"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30" spans="1:14" x14ac:dyDescent="0.2">
      <c r="J30" s="9"/>
    </row>
    <row r="31" spans="1:14" x14ac:dyDescent="0.2">
      <c r="E31" s="1"/>
      <c r="F31" s="2"/>
      <c r="G31" s="16"/>
      <c r="H31" s="16"/>
      <c r="J31" s="3"/>
    </row>
    <row r="32" spans="1:14" x14ac:dyDescent="0.2">
      <c r="C32" s="3"/>
      <c r="E32" s="15"/>
      <c r="F32" s="15"/>
      <c r="G32" s="15"/>
      <c r="H32" s="15"/>
      <c r="I32" s="15"/>
      <c r="J32" s="15"/>
      <c r="K32" s="15"/>
      <c r="L32" s="15"/>
    </row>
    <row r="33" spans="1:15" ht="13.5" customHeight="1" x14ac:dyDescent="0.2"/>
    <row r="34" spans="1:15" ht="16.5" customHeight="1" x14ac:dyDescent="0.2">
      <c r="A34" s="8">
        <v>41488</v>
      </c>
      <c r="B34" s="8"/>
      <c r="C34" s="4" t="s">
        <v>6</v>
      </c>
      <c r="E34" s="11">
        <f>44.64*6</f>
        <v>267.83999999999997</v>
      </c>
      <c r="F34" s="5">
        <f t="shared" ref="F34:F41" si="6">E34*$F$6</f>
        <v>0</v>
      </c>
      <c r="G34" s="11">
        <f t="shared" ref="G34:G41" si="7">E34*$G$6</f>
        <v>3.88</v>
      </c>
      <c r="H34" s="11">
        <f t="shared" ref="H34:H41" si="8">E34*$H$6</f>
        <v>67.760000000000005</v>
      </c>
      <c r="I34" s="11"/>
      <c r="J34" s="11">
        <f t="shared" ref="J34:J41" si="9">SUM(G34+H34)</f>
        <v>71.64</v>
      </c>
      <c r="K34" s="11"/>
      <c r="L34" s="11">
        <f t="shared" ref="L34:L41" si="10">SUM(E34:I34)</f>
        <v>339.48</v>
      </c>
    </row>
    <row r="35" spans="1:15" ht="18.75" customHeight="1" x14ac:dyDescent="0.2">
      <c r="A35" s="8">
        <v>41489</v>
      </c>
      <c r="B35" s="8"/>
      <c r="C35" s="4" t="s">
        <v>10</v>
      </c>
      <c r="E35" s="11">
        <f>44.64*5</f>
        <v>223.2</v>
      </c>
      <c r="F35" s="5">
        <f t="shared" si="6"/>
        <v>0</v>
      </c>
      <c r="G35" s="11">
        <f t="shared" si="7"/>
        <v>3.24</v>
      </c>
      <c r="H35" s="11">
        <f t="shared" si="8"/>
        <v>56.47</v>
      </c>
      <c r="I35" s="11"/>
      <c r="J35" s="11">
        <f t="shared" si="9"/>
        <v>59.71</v>
      </c>
      <c r="K35" s="11"/>
      <c r="L35" s="11">
        <f t="shared" si="10"/>
        <v>282.91000000000003</v>
      </c>
    </row>
    <row r="36" spans="1:15" ht="21" customHeight="1" x14ac:dyDescent="0.2">
      <c r="A36" s="8">
        <v>41496</v>
      </c>
      <c r="B36" s="8"/>
      <c r="C36" s="4" t="s">
        <v>8</v>
      </c>
      <c r="E36" s="11">
        <f t="shared" ref="E36:E41" si="11">44.64*6</f>
        <v>267.83999999999997</v>
      </c>
      <c r="F36" s="5">
        <f t="shared" si="6"/>
        <v>0</v>
      </c>
      <c r="G36" s="11">
        <f t="shared" si="7"/>
        <v>3.88</v>
      </c>
      <c r="H36" s="11">
        <f t="shared" si="8"/>
        <v>67.760000000000005</v>
      </c>
      <c r="I36" s="11"/>
      <c r="J36" s="11">
        <f t="shared" si="9"/>
        <v>71.64</v>
      </c>
      <c r="K36" s="11"/>
      <c r="L36" s="11">
        <f t="shared" si="10"/>
        <v>339.48</v>
      </c>
    </row>
    <row r="37" spans="1:15" ht="21.75" customHeight="1" x14ac:dyDescent="0.2">
      <c r="A37" s="8">
        <v>41502</v>
      </c>
      <c r="B37" s="8"/>
      <c r="C37" s="4" t="s">
        <v>20</v>
      </c>
      <c r="E37" s="11">
        <f t="shared" si="11"/>
        <v>267.83999999999997</v>
      </c>
      <c r="F37" s="5">
        <f t="shared" si="6"/>
        <v>0</v>
      </c>
      <c r="G37" s="11">
        <f t="shared" si="7"/>
        <v>3.88</v>
      </c>
      <c r="H37" s="11">
        <f t="shared" si="8"/>
        <v>67.760000000000005</v>
      </c>
      <c r="I37" s="11"/>
      <c r="J37" s="11">
        <f t="shared" si="9"/>
        <v>71.64</v>
      </c>
      <c r="K37" s="11"/>
      <c r="L37" s="11">
        <f t="shared" si="10"/>
        <v>339.48</v>
      </c>
    </row>
    <row r="38" spans="1:15" ht="20.25" customHeight="1" x14ac:dyDescent="0.2">
      <c r="A38" s="8">
        <v>41510</v>
      </c>
      <c r="B38" s="8"/>
      <c r="C38" s="4" t="s">
        <v>20</v>
      </c>
      <c r="E38" s="11">
        <f t="shared" si="11"/>
        <v>267.83999999999997</v>
      </c>
      <c r="F38" s="5">
        <f t="shared" si="6"/>
        <v>0</v>
      </c>
      <c r="G38" s="11">
        <f t="shared" si="7"/>
        <v>3.88</v>
      </c>
      <c r="H38" s="11">
        <f t="shared" si="8"/>
        <v>67.760000000000005</v>
      </c>
      <c r="I38" s="11"/>
      <c r="J38" s="11">
        <f t="shared" si="9"/>
        <v>71.64</v>
      </c>
      <c r="K38" s="11"/>
      <c r="L38" s="11">
        <f t="shared" si="10"/>
        <v>339.48</v>
      </c>
    </row>
    <row r="39" spans="1:15" ht="22.5" customHeight="1" x14ac:dyDescent="0.2">
      <c r="A39" s="8">
        <v>41516</v>
      </c>
      <c r="B39" s="8"/>
      <c r="C39" s="4" t="s">
        <v>20</v>
      </c>
      <c r="E39" s="11">
        <f t="shared" si="11"/>
        <v>267.83999999999997</v>
      </c>
      <c r="F39" s="5">
        <f t="shared" si="6"/>
        <v>0</v>
      </c>
      <c r="G39" s="11">
        <f t="shared" si="7"/>
        <v>3.88</v>
      </c>
      <c r="H39" s="11">
        <f t="shared" si="8"/>
        <v>67.760000000000005</v>
      </c>
      <c r="I39" s="11"/>
      <c r="J39" s="11">
        <f t="shared" si="9"/>
        <v>71.64</v>
      </c>
      <c r="K39" s="11"/>
      <c r="L39" s="11">
        <f t="shared" si="10"/>
        <v>339.48</v>
      </c>
      <c r="N39" t="s">
        <v>7</v>
      </c>
    </row>
    <row r="40" spans="1:15" ht="22.5" customHeight="1" x14ac:dyDescent="0.2">
      <c r="A40" s="8">
        <v>41517</v>
      </c>
      <c r="B40" s="8"/>
      <c r="C40" s="4" t="s">
        <v>20</v>
      </c>
      <c r="E40" s="11">
        <f t="shared" si="11"/>
        <v>267.83999999999997</v>
      </c>
      <c r="F40" s="5">
        <f t="shared" si="6"/>
        <v>0</v>
      </c>
      <c r="G40" s="11">
        <f t="shared" si="7"/>
        <v>3.88</v>
      </c>
      <c r="H40" s="11">
        <f t="shared" si="8"/>
        <v>67.760000000000005</v>
      </c>
      <c r="I40" s="11"/>
      <c r="J40" s="11">
        <f t="shared" si="9"/>
        <v>71.64</v>
      </c>
      <c r="K40" s="11"/>
      <c r="L40" s="11">
        <f t="shared" si="10"/>
        <v>339.48</v>
      </c>
      <c r="O40" t="s">
        <v>7</v>
      </c>
    </row>
    <row r="41" spans="1:15" ht="21.75" customHeight="1" x14ac:dyDescent="0.2">
      <c r="A41" s="8">
        <v>41519</v>
      </c>
      <c r="B41" s="8"/>
      <c r="C41" s="4" t="s">
        <v>13</v>
      </c>
      <c r="E41" s="11">
        <f t="shared" si="11"/>
        <v>267.83999999999997</v>
      </c>
      <c r="F41" s="5">
        <f t="shared" si="6"/>
        <v>0</v>
      </c>
      <c r="G41" s="11">
        <f t="shared" si="7"/>
        <v>3.88</v>
      </c>
      <c r="H41" s="11">
        <f t="shared" si="8"/>
        <v>67.760000000000005</v>
      </c>
      <c r="I41" s="11"/>
      <c r="J41" s="11">
        <f t="shared" si="9"/>
        <v>71.64</v>
      </c>
      <c r="K41" s="11"/>
      <c r="L41" s="11">
        <f t="shared" si="10"/>
        <v>339.48</v>
      </c>
    </row>
    <row r="42" spans="1:15" ht="19.5" customHeight="1" x14ac:dyDescent="0.2">
      <c r="A42" s="8"/>
      <c r="B42" s="8"/>
      <c r="C42" s="4"/>
      <c r="E42" s="11"/>
      <c r="F42" s="5"/>
      <c r="G42" s="11"/>
      <c r="H42" s="11"/>
      <c r="I42" s="11"/>
      <c r="J42" s="11"/>
      <c r="K42" s="11"/>
      <c r="L42" s="11"/>
    </row>
    <row r="43" spans="1:15" ht="17.25" customHeight="1" x14ac:dyDescent="0.2">
      <c r="A43" s="8"/>
      <c r="B43" s="8"/>
      <c r="C43" s="4"/>
      <c r="E43" s="11"/>
      <c r="F43" s="5"/>
      <c r="G43" s="11"/>
      <c r="H43" s="11"/>
      <c r="I43" s="11"/>
      <c r="J43" s="11"/>
      <c r="K43" s="11"/>
      <c r="L43" s="11"/>
    </row>
    <row r="44" spans="1:15" ht="20.25" customHeight="1" x14ac:dyDescent="0.2">
      <c r="A44" s="8"/>
      <c r="B44" s="8"/>
      <c r="C44" s="10" t="s">
        <v>4</v>
      </c>
      <c r="E44" s="12">
        <f>SUM(E32:E43)</f>
        <v>2098.08</v>
      </c>
      <c r="F44" s="6">
        <f>SUM(F32:F43)</f>
        <v>0</v>
      </c>
      <c r="G44" s="13">
        <f>SUM(G32:G43)</f>
        <v>30.4</v>
      </c>
      <c r="H44" s="12">
        <f>SUM(H32:H43)</f>
        <v>530.79</v>
      </c>
      <c r="I44" s="14"/>
      <c r="J44" s="12">
        <f>SUM(J32:J43)</f>
        <v>561.19000000000005</v>
      </c>
      <c r="K44" s="14"/>
      <c r="L44" s="12">
        <f>SUM(L32:L43)</f>
        <v>2659.27</v>
      </c>
    </row>
    <row r="45" spans="1:15" ht="5.25" customHeight="1" x14ac:dyDescent="0.2">
      <c r="A45" s="8"/>
      <c r="B45" s="8"/>
      <c r="C45" s="4"/>
      <c r="E45" s="11"/>
      <c r="F45" s="5"/>
      <c r="G45" s="11"/>
      <c r="H45" s="11"/>
      <c r="I45" s="11"/>
      <c r="J45" s="11"/>
      <c r="K45" s="11"/>
      <c r="L45" s="11"/>
    </row>
    <row r="46" spans="1:15" ht="15" customHeight="1" x14ac:dyDescent="0.2">
      <c r="C46" s="10" t="s">
        <v>18</v>
      </c>
      <c r="E46" s="12">
        <f>SUM(E21+E44)</f>
        <v>4776.4799999999996</v>
      </c>
      <c r="F46" s="6">
        <f>SUM(F34:F45)</f>
        <v>0</v>
      </c>
      <c r="G46" s="13">
        <f>SUM(G21+G44)</f>
        <v>69.2</v>
      </c>
      <c r="H46" s="12">
        <f>SUM(H21+H44)</f>
        <v>1208.3900000000001</v>
      </c>
      <c r="I46" s="14"/>
      <c r="J46" s="12">
        <f>SUM(J21+J44)</f>
        <v>1277.5899999999999</v>
      </c>
      <c r="K46" s="14"/>
      <c r="L46" s="12">
        <f>SUM(L21+L44)</f>
        <v>6054.07</v>
      </c>
    </row>
    <row r="47" spans="1:15" x14ac:dyDescent="0.2">
      <c r="L47" s="7"/>
    </row>
  </sheetData>
  <mergeCells count="4">
    <mergeCell ref="C1:L1"/>
    <mergeCell ref="C3:L3"/>
    <mergeCell ref="C26:L26"/>
    <mergeCell ref="C28:L28"/>
  </mergeCells>
  <printOptions horizontalCentered="1"/>
  <pageMargins left="6.25E-2" right="0.75" top="1.62" bottom="1" header="1.57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47"/>
  <sheetViews>
    <sheetView zoomScaleNormal="100" workbookViewId="0">
      <selection activeCell="L47" sqref="L47"/>
    </sheetView>
  </sheetViews>
  <sheetFormatPr defaultRowHeight="12.75" x14ac:dyDescent="0.2"/>
  <cols>
    <col min="1" max="1" width="15.7109375" customWidth="1"/>
    <col min="2" max="2" width="4.5703125" customWidth="1"/>
    <col min="3" max="3" width="25.5703125" customWidth="1"/>
    <col min="4" max="4" width="5.42578125" customWidth="1"/>
    <col min="5" max="5" width="10" customWidth="1"/>
    <col min="6" max="6" width="11" customWidth="1"/>
    <col min="7" max="7" width="10.85546875" customWidth="1"/>
    <col min="8" max="8" width="11.85546875" customWidth="1"/>
    <col min="9" max="9" width="2" customWidth="1"/>
    <col min="10" max="10" width="11.42578125" customWidth="1"/>
    <col min="11" max="11" width="2.140625" customWidth="1"/>
    <col min="12" max="12" width="9.85546875" customWidth="1"/>
  </cols>
  <sheetData>
    <row r="1" spans="1:14" ht="65.25" customHeight="1" x14ac:dyDescent="0.2"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4" ht="20.25" customHeight="1" x14ac:dyDescent="0.2"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20.25" customHeight="1" x14ac:dyDescent="0.2">
      <c r="C3" s="98"/>
      <c r="D3" s="98"/>
      <c r="E3" s="98"/>
      <c r="F3" s="98"/>
      <c r="G3" s="98"/>
      <c r="H3" s="98"/>
      <c r="I3" s="98"/>
      <c r="J3" s="98"/>
      <c r="K3" s="98"/>
      <c r="L3" s="98"/>
    </row>
    <row r="5" spans="1:14" x14ac:dyDescent="0.2">
      <c r="J5" s="9"/>
    </row>
    <row r="6" spans="1:14" x14ac:dyDescent="0.2">
      <c r="E6" s="1"/>
      <c r="F6" s="2"/>
      <c r="G6" s="16">
        <v>1.4500000000000001E-2</v>
      </c>
      <c r="H6" s="16">
        <v>0.19950000000000001</v>
      </c>
      <c r="J6" s="3"/>
    </row>
    <row r="7" spans="1:14" x14ac:dyDescent="0.2">
      <c r="C7" s="3"/>
      <c r="E7" s="15"/>
      <c r="F7" s="15"/>
      <c r="G7" s="15"/>
      <c r="H7" s="15"/>
      <c r="I7" s="15"/>
      <c r="J7" s="15"/>
      <c r="K7" s="15"/>
      <c r="L7" s="15"/>
    </row>
    <row r="8" spans="1:14" ht="6" customHeight="1" x14ac:dyDescent="0.2"/>
    <row r="9" spans="1:14" ht="16.5" customHeight="1" x14ac:dyDescent="0.2">
      <c r="A9" s="8">
        <v>41407</v>
      </c>
      <c r="B9" s="8"/>
      <c r="C9" s="4" t="s">
        <v>13</v>
      </c>
      <c r="E9" s="11">
        <f>44.64*3</f>
        <v>133.91999999999999</v>
      </c>
      <c r="F9" s="5">
        <f t="shared" ref="F9:F17" si="0">E9*$F$6</f>
        <v>0</v>
      </c>
      <c r="G9" s="11">
        <f t="shared" ref="G9:G17" si="1">E9*$G$6</f>
        <v>1.94</v>
      </c>
      <c r="H9" s="11">
        <f t="shared" ref="H9:H17" si="2">E9*$H$6</f>
        <v>26.72</v>
      </c>
      <c r="I9" s="11"/>
      <c r="J9" s="11">
        <f t="shared" ref="J9:J17" si="3">SUM(G9+H9)</f>
        <v>28.66</v>
      </c>
      <c r="K9" s="11"/>
      <c r="L9" s="11">
        <f t="shared" ref="L9:L17" si="4">SUM(E9:I9)</f>
        <v>162.58000000000001</v>
      </c>
    </row>
    <row r="10" spans="1:14" ht="18.75" customHeight="1" x14ac:dyDescent="0.2">
      <c r="A10" s="8">
        <v>41407</v>
      </c>
      <c r="B10" s="8"/>
      <c r="C10" s="4" t="s">
        <v>15</v>
      </c>
      <c r="E10" s="11">
        <f>44.64*3</f>
        <v>133.91999999999999</v>
      </c>
      <c r="F10" s="5">
        <f t="shared" si="0"/>
        <v>0</v>
      </c>
      <c r="G10" s="11">
        <f t="shared" si="1"/>
        <v>1.94</v>
      </c>
      <c r="H10" s="11">
        <f t="shared" si="2"/>
        <v>26.72</v>
      </c>
      <c r="I10" s="11"/>
      <c r="J10" s="11">
        <f t="shared" si="3"/>
        <v>28.66</v>
      </c>
      <c r="K10" s="11"/>
      <c r="L10" s="11">
        <f t="shared" si="4"/>
        <v>162.58000000000001</v>
      </c>
    </row>
    <row r="11" spans="1:14" ht="21" customHeight="1" x14ac:dyDescent="0.2">
      <c r="A11" s="8">
        <v>41409</v>
      </c>
      <c r="B11" s="8"/>
      <c r="C11" s="4" t="s">
        <v>13</v>
      </c>
      <c r="E11" s="11">
        <f>44.64*3</f>
        <v>133.91999999999999</v>
      </c>
      <c r="F11" s="5">
        <f t="shared" si="0"/>
        <v>0</v>
      </c>
      <c r="G11" s="11">
        <f t="shared" si="1"/>
        <v>1.94</v>
      </c>
      <c r="H11" s="11">
        <f t="shared" si="2"/>
        <v>26.72</v>
      </c>
      <c r="I11" s="11"/>
      <c r="J11" s="11">
        <f t="shared" si="3"/>
        <v>28.66</v>
      </c>
      <c r="K11" s="11"/>
      <c r="L11" s="11">
        <f t="shared" si="4"/>
        <v>162.58000000000001</v>
      </c>
    </row>
    <row r="12" spans="1:14" ht="21.75" customHeight="1" x14ac:dyDescent="0.2">
      <c r="A12" s="8">
        <v>41409</v>
      </c>
      <c r="B12" s="8"/>
      <c r="C12" s="4" t="s">
        <v>12</v>
      </c>
      <c r="E12" s="11">
        <f>34.635*3</f>
        <v>103.91</v>
      </c>
      <c r="F12" s="5">
        <f t="shared" si="0"/>
        <v>0</v>
      </c>
      <c r="G12" s="11">
        <f t="shared" si="1"/>
        <v>1.51</v>
      </c>
      <c r="H12" s="11">
        <f t="shared" si="2"/>
        <v>20.73</v>
      </c>
      <c r="I12" s="11"/>
      <c r="J12" s="11">
        <f t="shared" si="3"/>
        <v>22.24</v>
      </c>
      <c r="K12" s="11"/>
      <c r="L12" s="11">
        <f t="shared" si="4"/>
        <v>126.15</v>
      </c>
    </row>
    <row r="13" spans="1:14" ht="20.25" customHeight="1" x14ac:dyDescent="0.2">
      <c r="A13" s="8">
        <v>41416</v>
      </c>
      <c r="B13" s="8"/>
      <c r="C13" s="4" t="s">
        <v>16</v>
      </c>
      <c r="E13" s="11">
        <f>44.64*3</f>
        <v>133.91999999999999</v>
      </c>
      <c r="F13" s="5">
        <f t="shared" si="0"/>
        <v>0</v>
      </c>
      <c r="G13" s="11">
        <f t="shared" si="1"/>
        <v>1.94</v>
      </c>
      <c r="H13" s="11">
        <f t="shared" si="2"/>
        <v>26.72</v>
      </c>
      <c r="I13" s="11"/>
      <c r="J13" s="11">
        <f t="shared" si="3"/>
        <v>28.66</v>
      </c>
      <c r="K13" s="11"/>
      <c r="L13" s="11">
        <f t="shared" si="4"/>
        <v>162.58000000000001</v>
      </c>
    </row>
    <row r="14" spans="1:14" ht="18" customHeight="1" x14ac:dyDescent="0.2">
      <c r="A14" s="8">
        <v>41416</v>
      </c>
      <c r="B14" s="8"/>
      <c r="C14" s="4" t="s">
        <v>12</v>
      </c>
      <c r="E14" s="11">
        <f>34.635*3</f>
        <v>103.91</v>
      </c>
      <c r="F14" s="5">
        <f t="shared" si="0"/>
        <v>0</v>
      </c>
      <c r="G14" s="11">
        <f t="shared" si="1"/>
        <v>1.51</v>
      </c>
      <c r="H14" s="11">
        <f t="shared" si="2"/>
        <v>20.73</v>
      </c>
      <c r="I14" s="11"/>
      <c r="J14" s="11">
        <f t="shared" si="3"/>
        <v>22.24</v>
      </c>
      <c r="K14" s="11"/>
      <c r="L14" s="11">
        <f t="shared" si="4"/>
        <v>126.15</v>
      </c>
    </row>
    <row r="15" spans="1:14" ht="22.5" customHeight="1" x14ac:dyDescent="0.2">
      <c r="A15" s="8">
        <v>41428</v>
      </c>
      <c r="B15" s="8"/>
      <c r="C15" s="4" t="s">
        <v>13</v>
      </c>
      <c r="E15" s="11">
        <f>44.64*3</f>
        <v>133.91999999999999</v>
      </c>
      <c r="F15" s="5">
        <f t="shared" si="0"/>
        <v>0</v>
      </c>
      <c r="G15" s="11">
        <f t="shared" si="1"/>
        <v>1.94</v>
      </c>
      <c r="H15" s="11">
        <f t="shared" si="2"/>
        <v>26.72</v>
      </c>
      <c r="I15" s="11"/>
      <c r="J15" s="11">
        <f t="shared" si="3"/>
        <v>28.66</v>
      </c>
      <c r="K15" s="11"/>
      <c r="L15" s="11">
        <f t="shared" si="4"/>
        <v>162.58000000000001</v>
      </c>
    </row>
    <row r="16" spans="1:14" ht="21.75" customHeight="1" x14ac:dyDescent="0.2">
      <c r="A16" s="8">
        <v>41428</v>
      </c>
      <c r="B16" s="8"/>
      <c r="C16" s="4" t="s">
        <v>14</v>
      </c>
      <c r="E16" s="11">
        <f>33.03*3</f>
        <v>99.09</v>
      </c>
      <c r="F16" s="5">
        <f t="shared" si="0"/>
        <v>0</v>
      </c>
      <c r="G16" s="11">
        <f t="shared" si="1"/>
        <v>1.44</v>
      </c>
      <c r="H16" s="11">
        <f t="shared" si="2"/>
        <v>19.77</v>
      </c>
      <c r="I16" s="11"/>
      <c r="J16" s="11">
        <f t="shared" si="3"/>
        <v>21.21</v>
      </c>
      <c r="K16" s="11"/>
      <c r="L16" s="11">
        <f t="shared" si="4"/>
        <v>120.3</v>
      </c>
      <c r="N16" t="s">
        <v>7</v>
      </c>
    </row>
    <row r="17" spans="1:14" ht="19.5" customHeight="1" x14ac:dyDescent="0.2">
      <c r="A17" s="8">
        <v>41430</v>
      </c>
      <c r="B17" s="8"/>
      <c r="C17" s="4" t="s">
        <v>13</v>
      </c>
      <c r="E17" s="11">
        <f>44.64*3</f>
        <v>133.91999999999999</v>
      </c>
      <c r="F17" s="5">
        <f t="shared" si="0"/>
        <v>0</v>
      </c>
      <c r="G17" s="11">
        <f t="shared" si="1"/>
        <v>1.94</v>
      </c>
      <c r="H17" s="11">
        <f t="shared" si="2"/>
        <v>26.72</v>
      </c>
      <c r="I17" s="11"/>
      <c r="J17" s="11">
        <f t="shared" si="3"/>
        <v>28.66</v>
      </c>
      <c r="K17" s="11"/>
      <c r="L17" s="11">
        <f t="shared" si="4"/>
        <v>162.58000000000001</v>
      </c>
    </row>
    <row r="18" spans="1:14" ht="20.25" customHeight="1" x14ac:dyDescent="0.2">
      <c r="A18" s="8">
        <v>41430</v>
      </c>
      <c r="B18" s="8"/>
      <c r="C18" s="4" t="s">
        <v>16</v>
      </c>
      <c r="E18" s="11">
        <f>44.64*3</f>
        <v>133.91999999999999</v>
      </c>
      <c r="F18" s="5">
        <f>E18*$F$6</f>
        <v>0</v>
      </c>
      <c r="G18" s="11">
        <f>E18*$G$6</f>
        <v>1.94</v>
      </c>
      <c r="H18" s="11">
        <f>E18*$H$6</f>
        <v>26.72</v>
      </c>
      <c r="I18" s="11"/>
      <c r="J18" s="11">
        <f>SUM(G18+H18)</f>
        <v>28.66</v>
      </c>
      <c r="K18" s="11"/>
      <c r="L18" s="11">
        <f>SUM(E18:I18)</f>
        <v>162.58000000000001</v>
      </c>
    </row>
    <row r="19" spans="1:14" ht="20.25" customHeight="1" x14ac:dyDescent="0.2">
      <c r="A19" s="8"/>
      <c r="B19" s="8"/>
      <c r="C19" s="4"/>
      <c r="E19" s="11"/>
      <c r="F19" s="5"/>
      <c r="G19" s="11"/>
      <c r="H19" s="11"/>
      <c r="I19" s="11"/>
      <c r="J19" s="11"/>
      <c r="K19" s="11"/>
      <c r="L19" s="11"/>
    </row>
    <row r="20" spans="1:14" ht="5.25" customHeight="1" x14ac:dyDescent="0.2">
      <c r="A20" s="8"/>
      <c r="B20" s="8"/>
      <c r="C20" s="4"/>
      <c r="E20" s="11"/>
      <c r="F20" s="5"/>
      <c r="G20" s="11"/>
      <c r="H20" s="11"/>
      <c r="I20" s="11"/>
      <c r="J20" s="11"/>
      <c r="K20" s="11"/>
      <c r="L20" s="11"/>
    </row>
    <row r="21" spans="1:14" ht="15" customHeight="1" x14ac:dyDescent="0.2">
      <c r="C21" s="10" t="s">
        <v>4</v>
      </c>
      <c r="E21" s="12">
        <f>SUM(E9:E20)</f>
        <v>1244.3499999999999</v>
      </c>
      <c r="F21" s="6">
        <f>SUM(F9:F20)</f>
        <v>0</v>
      </c>
      <c r="G21" s="13">
        <f>SUM(G9:G20)</f>
        <v>18.04</v>
      </c>
      <c r="H21" s="12">
        <f>SUM(H9:H20)</f>
        <v>248.27</v>
      </c>
      <c r="I21" s="14"/>
      <c r="J21" s="12">
        <f>SUM(J9:J20)</f>
        <v>266.31</v>
      </c>
      <c r="K21" s="14"/>
      <c r="L21" s="12">
        <f>SUM(L9:L20)</f>
        <v>1510.66</v>
      </c>
    </row>
    <row r="22" spans="1:14" x14ac:dyDescent="0.2">
      <c r="L22" s="7"/>
    </row>
    <row r="25" spans="1:14" x14ac:dyDescent="0.2">
      <c r="N25" t="s">
        <v>7</v>
      </c>
    </row>
    <row r="26" spans="1:14" ht="33.75" customHeight="1" x14ac:dyDescent="0.2"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4" ht="20.25" customHeight="1" x14ac:dyDescent="0.2"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4" ht="20.25" customHeight="1" x14ac:dyDescent="0.2"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30" spans="1:14" x14ac:dyDescent="0.2">
      <c r="J30" s="9"/>
    </row>
    <row r="31" spans="1:14" x14ac:dyDescent="0.2">
      <c r="E31" s="1"/>
      <c r="F31" s="2"/>
      <c r="G31" s="16"/>
      <c r="H31" s="16"/>
      <c r="J31" s="3"/>
    </row>
    <row r="32" spans="1:14" x14ac:dyDescent="0.2">
      <c r="C32" s="3"/>
      <c r="E32" s="15"/>
      <c r="F32" s="15"/>
      <c r="G32" s="15"/>
      <c r="H32" s="15"/>
      <c r="I32" s="15"/>
      <c r="J32" s="15"/>
      <c r="K32" s="15"/>
      <c r="L32" s="15"/>
    </row>
    <row r="33" spans="1:15" ht="9" customHeight="1" x14ac:dyDescent="0.2"/>
    <row r="34" spans="1:15" ht="16.5" customHeight="1" x14ac:dyDescent="0.2">
      <c r="A34" s="8">
        <v>41418</v>
      </c>
      <c r="B34" s="8"/>
      <c r="C34" s="4" t="s">
        <v>17</v>
      </c>
      <c r="E34" s="11">
        <f>44.64*3</f>
        <v>133.91999999999999</v>
      </c>
      <c r="F34" s="5">
        <f t="shared" ref="F34:F42" si="5">E34*$F$6</f>
        <v>0</v>
      </c>
      <c r="G34" s="11">
        <f t="shared" ref="G34:G42" si="6">E34*$G$6</f>
        <v>1.94</v>
      </c>
      <c r="H34" s="11">
        <f t="shared" ref="H34:H42" si="7">E34*$H$6</f>
        <v>26.72</v>
      </c>
      <c r="I34" s="11"/>
      <c r="J34" s="11">
        <f t="shared" ref="J34:J42" si="8">SUM(G34+H34)</f>
        <v>28.66</v>
      </c>
      <c r="K34" s="11"/>
      <c r="L34" s="11">
        <f t="shared" ref="L34:L42" si="9">SUM(E34:I34)</f>
        <v>162.58000000000001</v>
      </c>
    </row>
    <row r="35" spans="1:15" ht="18.75" customHeight="1" x14ac:dyDescent="0.2">
      <c r="A35" s="8">
        <v>41418</v>
      </c>
      <c r="B35" s="8"/>
      <c r="C35" s="4" t="s">
        <v>12</v>
      </c>
      <c r="E35" s="11">
        <f>34.635*3</f>
        <v>103.91</v>
      </c>
      <c r="F35" s="5">
        <f t="shared" si="5"/>
        <v>0</v>
      </c>
      <c r="G35" s="11">
        <f t="shared" si="6"/>
        <v>1.51</v>
      </c>
      <c r="H35" s="11">
        <f t="shared" si="7"/>
        <v>20.73</v>
      </c>
      <c r="I35" s="11"/>
      <c r="J35" s="11">
        <f t="shared" si="8"/>
        <v>22.24</v>
      </c>
      <c r="K35" s="11"/>
      <c r="L35" s="11">
        <f t="shared" si="9"/>
        <v>126.15</v>
      </c>
    </row>
    <row r="36" spans="1:15" ht="21" customHeight="1" x14ac:dyDescent="0.2">
      <c r="A36" s="8">
        <v>41419</v>
      </c>
      <c r="B36" s="8"/>
      <c r="C36" s="4" t="s">
        <v>11</v>
      </c>
      <c r="E36" s="11">
        <f>49.38*3</f>
        <v>148.13999999999999</v>
      </c>
      <c r="F36" s="5">
        <f t="shared" si="5"/>
        <v>0</v>
      </c>
      <c r="G36" s="11">
        <f t="shared" si="6"/>
        <v>2.15</v>
      </c>
      <c r="H36" s="11">
        <f t="shared" si="7"/>
        <v>29.55</v>
      </c>
      <c r="I36" s="11"/>
      <c r="J36" s="11">
        <f t="shared" si="8"/>
        <v>31.7</v>
      </c>
      <c r="K36" s="11"/>
      <c r="L36" s="11">
        <f t="shared" si="9"/>
        <v>179.84</v>
      </c>
    </row>
    <row r="37" spans="1:15" ht="21.75" customHeight="1" x14ac:dyDescent="0.2">
      <c r="A37" s="8">
        <v>41419</v>
      </c>
      <c r="B37" s="8"/>
      <c r="C37" s="4" t="s">
        <v>10</v>
      </c>
      <c r="E37" s="11">
        <f>44.64*3</f>
        <v>133.91999999999999</v>
      </c>
      <c r="F37" s="5">
        <f t="shared" si="5"/>
        <v>0</v>
      </c>
      <c r="G37" s="11">
        <f t="shared" si="6"/>
        <v>1.94</v>
      </c>
      <c r="H37" s="11">
        <f t="shared" si="7"/>
        <v>26.72</v>
      </c>
      <c r="I37" s="11"/>
      <c r="J37" s="11">
        <f t="shared" si="8"/>
        <v>28.66</v>
      </c>
      <c r="K37" s="11"/>
      <c r="L37" s="11">
        <f t="shared" si="9"/>
        <v>162.58000000000001</v>
      </c>
    </row>
    <row r="38" spans="1:15" ht="20.25" customHeight="1" x14ac:dyDescent="0.2">
      <c r="A38" s="8">
        <v>41420</v>
      </c>
      <c r="B38" s="8"/>
      <c r="C38" s="4" t="s">
        <v>8</v>
      </c>
      <c r="E38" s="11">
        <f>44.64*3</f>
        <v>133.91999999999999</v>
      </c>
      <c r="F38" s="5">
        <f t="shared" si="5"/>
        <v>0</v>
      </c>
      <c r="G38" s="11">
        <f t="shared" si="6"/>
        <v>1.94</v>
      </c>
      <c r="H38" s="11">
        <f t="shared" si="7"/>
        <v>26.72</v>
      </c>
      <c r="I38" s="11"/>
      <c r="J38" s="11">
        <f t="shared" si="8"/>
        <v>28.66</v>
      </c>
      <c r="K38" s="11"/>
      <c r="L38" s="11">
        <f t="shared" si="9"/>
        <v>162.58000000000001</v>
      </c>
    </row>
    <row r="39" spans="1:15" ht="22.5" customHeight="1" x14ac:dyDescent="0.2">
      <c r="A39" s="8">
        <v>41420</v>
      </c>
      <c r="B39" s="8"/>
      <c r="C39" s="4" t="s">
        <v>12</v>
      </c>
      <c r="E39" s="11">
        <f>34.635*3</f>
        <v>103.91</v>
      </c>
      <c r="F39" s="5">
        <f t="shared" si="5"/>
        <v>0</v>
      </c>
      <c r="G39" s="11">
        <f t="shared" si="6"/>
        <v>1.51</v>
      </c>
      <c r="H39" s="11">
        <f t="shared" si="7"/>
        <v>20.73</v>
      </c>
      <c r="I39" s="11"/>
      <c r="J39" s="11">
        <f t="shared" si="8"/>
        <v>22.24</v>
      </c>
      <c r="K39" s="11"/>
      <c r="L39" s="11">
        <f t="shared" si="9"/>
        <v>126.15</v>
      </c>
      <c r="N39" t="s">
        <v>7</v>
      </c>
    </row>
    <row r="40" spans="1:15" ht="22.5" customHeight="1" x14ac:dyDescent="0.2">
      <c r="A40" s="8">
        <v>41426</v>
      </c>
      <c r="B40" s="8"/>
      <c r="C40" s="4" t="s">
        <v>11</v>
      </c>
      <c r="E40" s="11">
        <f>49.38*3</f>
        <v>148.13999999999999</v>
      </c>
      <c r="F40" s="5">
        <f t="shared" si="5"/>
        <v>0</v>
      </c>
      <c r="G40" s="11">
        <f t="shared" si="6"/>
        <v>2.15</v>
      </c>
      <c r="H40" s="11">
        <f t="shared" si="7"/>
        <v>29.55</v>
      </c>
      <c r="I40" s="11"/>
      <c r="J40" s="11">
        <f t="shared" si="8"/>
        <v>31.7</v>
      </c>
      <c r="K40" s="11"/>
      <c r="L40" s="11">
        <f t="shared" si="9"/>
        <v>179.84</v>
      </c>
      <c r="O40" t="s">
        <v>7</v>
      </c>
    </row>
    <row r="41" spans="1:15" ht="21.75" customHeight="1" x14ac:dyDescent="0.2">
      <c r="A41" s="8">
        <v>41426</v>
      </c>
      <c r="B41" s="8"/>
      <c r="C41" s="4" t="s">
        <v>9</v>
      </c>
      <c r="E41" s="11">
        <f>47.22*3</f>
        <v>141.66</v>
      </c>
      <c r="F41" s="5">
        <f t="shared" si="5"/>
        <v>0</v>
      </c>
      <c r="G41" s="11">
        <f t="shared" si="6"/>
        <v>2.0499999999999998</v>
      </c>
      <c r="H41" s="11">
        <f t="shared" si="7"/>
        <v>28.26</v>
      </c>
      <c r="I41" s="11"/>
      <c r="J41" s="11">
        <f t="shared" si="8"/>
        <v>30.31</v>
      </c>
      <c r="K41" s="11"/>
      <c r="L41" s="11">
        <f t="shared" si="9"/>
        <v>171.97</v>
      </c>
    </row>
    <row r="42" spans="1:15" ht="19.5" customHeight="1" x14ac:dyDescent="0.2">
      <c r="A42" s="8">
        <v>41427</v>
      </c>
      <c r="B42" s="8"/>
      <c r="C42" s="4" t="s">
        <v>8</v>
      </c>
      <c r="E42" s="11">
        <f>44.64*3</f>
        <v>133.91999999999999</v>
      </c>
      <c r="F42" s="5">
        <f t="shared" si="5"/>
        <v>0</v>
      </c>
      <c r="G42" s="11">
        <f t="shared" si="6"/>
        <v>1.94</v>
      </c>
      <c r="H42" s="11">
        <f t="shared" si="7"/>
        <v>26.72</v>
      </c>
      <c r="I42" s="11"/>
      <c r="J42" s="11">
        <f t="shared" si="8"/>
        <v>28.66</v>
      </c>
      <c r="K42" s="11"/>
      <c r="L42" s="11">
        <f t="shared" si="9"/>
        <v>162.58000000000001</v>
      </c>
    </row>
    <row r="43" spans="1:15" ht="20.25" customHeight="1" x14ac:dyDescent="0.2">
      <c r="A43" s="8">
        <v>41427</v>
      </c>
      <c r="B43" s="8"/>
      <c r="C43" s="4" t="s">
        <v>17</v>
      </c>
      <c r="E43" s="11">
        <f>44.64*3</f>
        <v>133.91999999999999</v>
      </c>
      <c r="F43" s="5">
        <f>E43*$F$6</f>
        <v>0</v>
      </c>
      <c r="G43" s="11">
        <f>E43*$G$6</f>
        <v>1.94</v>
      </c>
      <c r="H43" s="11">
        <f>E43*$H$6</f>
        <v>26.72</v>
      </c>
      <c r="I43" s="11"/>
      <c r="J43" s="11">
        <f>SUM(G43+H43)</f>
        <v>28.66</v>
      </c>
      <c r="K43" s="11"/>
      <c r="L43" s="11">
        <f>SUM(E43:I43)</f>
        <v>162.58000000000001</v>
      </c>
    </row>
    <row r="44" spans="1:15" ht="20.25" customHeight="1" x14ac:dyDescent="0.2">
      <c r="A44" s="8"/>
      <c r="B44" s="8"/>
      <c r="C44" s="10" t="s">
        <v>4</v>
      </c>
      <c r="E44" s="12">
        <f>SUM(E32:E43)</f>
        <v>1315.36</v>
      </c>
      <c r="F44" s="6">
        <f>SUM(F32:F43)</f>
        <v>0</v>
      </c>
      <c r="G44" s="13">
        <f>SUM(G32:G43)</f>
        <v>19.07</v>
      </c>
      <c r="H44" s="12">
        <f>SUM(H32:H43)</f>
        <v>262.42</v>
      </c>
      <c r="I44" s="14"/>
      <c r="J44" s="12">
        <f>SUM(J32:J43)</f>
        <v>281.49</v>
      </c>
      <c r="K44" s="14"/>
      <c r="L44" s="12">
        <f>SUM(L32:L43)</f>
        <v>1596.85</v>
      </c>
    </row>
    <row r="45" spans="1:15" ht="5.25" customHeight="1" x14ac:dyDescent="0.2">
      <c r="A45" s="8"/>
      <c r="B45" s="8"/>
      <c r="C45" s="4"/>
      <c r="E45" s="11"/>
      <c r="F45" s="5"/>
      <c r="G45" s="11"/>
      <c r="H45" s="11"/>
      <c r="I45" s="11"/>
      <c r="J45" s="11"/>
      <c r="K45" s="11"/>
      <c r="L45" s="11"/>
    </row>
    <row r="46" spans="1:15" ht="15" customHeight="1" x14ac:dyDescent="0.2">
      <c r="C46" s="10" t="s">
        <v>18</v>
      </c>
      <c r="E46" s="12">
        <f>SUM(E21+E44)</f>
        <v>2559.71</v>
      </c>
      <c r="F46" s="6">
        <f>SUM(F34:F45)</f>
        <v>0</v>
      </c>
      <c r="G46" s="13">
        <f>SUM(G21+G44)</f>
        <v>37.11</v>
      </c>
      <c r="H46" s="12">
        <f>SUM(H21+H44)</f>
        <v>510.69</v>
      </c>
      <c r="I46" s="14"/>
      <c r="J46" s="12">
        <f>SUM(J21+J44)</f>
        <v>547.79999999999995</v>
      </c>
      <c r="K46" s="14"/>
      <c r="L46" s="12">
        <f>SUM(L21+L44)</f>
        <v>3107.51</v>
      </c>
    </row>
    <row r="47" spans="1:15" x14ac:dyDescent="0.2">
      <c r="L47" s="7"/>
    </row>
  </sheetData>
  <mergeCells count="4">
    <mergeCell ref="C1:L1"/>
    <mergeCell ref="C3:L3"/>
    <mergeCell ref="C26:L26"/>
    <mergeCell ref="C28:L28"/>
  </mergeCells>
  <phoneticPr fontId="0" type="noConversion"/>
  <printOptions horizontalCentered="1"/>
  <pageMargins left="6.25E-2" right="0.75" top="1.62" bottom="1" header="1.57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40"/>
  <sheetViews>
    <sheetView tabSelected="1" zoomScaleNormal="100" workbookViewId="0">
      <selection activeCell="P12" sqref="P12"/>
    </sheetView>
  </sheetViews>
  <sheetFormatPr defaultRowHeight="12.75" x14ac:dyDescent="0.2"/>
  <cols>
    <col min="1" max="1" width="5.85546875" customWidth="1"/>
    <col min="2" max="2" width="12.140625" style="61" customWidth="1"/>
    <col min="3" max="3" width="31.42578125" customWidth="1"/>
    <col min="4" max="4" width="9.140625" style="9" customWidth="1"/>
    <col min="5" max="5" width="8.85546875" style="52" customWidth="1"/>
    <col min="6" max="6" width="11.42578125" customWidth="1"/>
    <col min="7" max="7" width="12" customWidth="1"/>
    <col min="8" max="8" width="11.85546875" customWidth="1"/>
    <col min="9" max="9" width="11.42578125" customWidth="1"/>
    <col min="10" max="10" width="13.140625" customWidth="1"/>
    <col min="11" max="11" width="11.5703125" customWidth="1"/>
    <col min="12" max="12" width="0.140625" customWidth="1"/>
  </cols>
  <sheetData>
    <row r="1" spans="1:11" ht="21" customHeight="1" x14ac:dyDescent="0.25">
      <c r="B1" s="99" t="s">
        <v>21</v>
      </c>
      <c r="C1" s="99"/>
      <c r="D1" s="99"/>
      <c r="E1" s="99"/>
      <c r="F1" s="99"/>
      <c r="G1" s="99"/>
      <c r="H1" s="99"/>
      <c r="I1" s="99"/>
      <c r="J1" s="99"/>
      <c r="K1" s="99"/>
    </row>
    <row r="2" spans="1:11" s="17" customFormat="1" ht="19.5" customHeight="1" x14ac:dyDescent="0.3">
      <c r="B2" s="100" t="s">
        <v>22</v>
      </c>
      <c r="C2" s="100"/>
      <c r="D2" s="100"/>
      <c r="E2" s="100"/>
      <c r="F2" s="100"/>
      <c r="G2" s="100"/>
      <c r="H2" s="100"/>
      <c r="I2" s="100"/>
      <c r="J2" s="100"/>
      <c r="K2" s="100"/>
    </row>
    <row r="3" spans="1:11" s="17" customFormat="1" ht="14.25" customHeight="1" x14ac:dyDescent="0.25">
      <c r="B3" s="101" t="s">
        <v>61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11" s="17" customFormat="1" ht="20.25" customHeight="1" x14ac:dyDescent="0.2">
      <c r="A4" s="17" t="s">
        <v>24</v>
      </c>
      <c r="B4" s="55"/>
      <c r="C4" s="29"/>
      <c r="D4" s="18"/>
      <c r="E4" s="46"/>
      <c r="F4" s="29"/>
      <c r="G4" s="29"/>
      <c r="H4" s="29"/>
      <c r="I4" s="29"/>
      <c r="J4" s="29"/>
      <c r="K4" s="29"/>
    </row>
    <row r="5" spans="1:11" s="17" customFormat="1" x14ac:dyDescent="0.2">
      <c r="A5" s="17" t="s">
        <v>25</v>
      </c>
      <c r="B5" s="55"/>
      <c r="D5" s="33"/>
      <c r="E5" s="47"/>
    </row>
    <row r="6" spans="1:11" s="17" customFormat="1" x14ac:dyDescent="0.2">
      <c r="A6" s="17" t="s">
        <v>26</v>
      </c>
      <c r="B6" s="55"/>
      <c r="D6" s="33"/>
      <c r="E6" s="47"/>
    </row>
    <row r="7" spans="1:11" s="69" customFormat="1" ht="18" customHeight="1" thickBot="1" x14ac:dyDescent="0.3">
      <c r="A7" s="96"/>
      <c r="B7" s="70" t="s">
        <v>46</v>
      </c>
      <c r="D7" s="71"/>
      <c r="E7" s="72"/>
    </row>
    <row r="8" spans="1:11" s="17" customFormat="1" x14ac:dyDescent="0.2">
      <c r="A8" s="20"/>
      <c r="B8" s="57"/>
      <c r="C8" s="97"/>
      <c r="D8" s="36"/>
      <c r="E8" s="49"/>
      <c r="F8" s="40"/>
      <c r="G8" s="102" t="s">
        <v>27</v>
      </c>
      <c r="H8" s="103"/>
      <c r="I8" s="103"/>
      <c r="J8" s="104"/>
      <c r="K8" s="40"/>
    </row>
    <row r="9" spans="1:11" s="17" customFormat="1" ht="15" x14ac:dyDescent="0.25">
      <c r="A9" s="20"/>
      <c r="B9" s="58"/>
      <c r="C9" s="37"/>
      <c r="D9" s="38"/>
      <c r="E9" s="50"/>
      <c r="F9" s="41"/>
      <c r="G9" s="105" t="s">
        <v>28</v>
      </c>
      <c r="H9" s="106"/>
      <c r="I9" s="106"/>
      <c r="J9" s="107"/>
      <c r="K9" s="41"/>
    </row>
    <row r="10" spans="1:11" s="17" customFormat="1" ht="15" x14ac:dyDescent="0.25">
      <c r="A10" s="20"/>
      <c r="B10" s="59" t="s">
        <v>29</v>
      </c>
      <c r="C10" s="39" t="s">
        <v>30</v>
      </c>
      <c r="D10" s="38" t="s">
        <v>59</v>
      </c>
      <c r="E10" s="50" t="s">
        <v>50</v>
      </c>
      <c r="F10" s="42"/>
      <c r="G10" s="43" t="s">
        <v>51</v>
      </c>
      <c r="H10" s="43" t="s">
        <v>52</v>
      </c>
      <c r="I10" s="43" t="s">
        <v>53</v>
      </c>
      <c r="J10" s="43" t="s">
        <v>54</v>
      </c>
      <c r="K10" s="43" t="s">
        <v>55</v>
      </c>
    </row>
    <row r="11" spans="1:11" s="17" customFormat="1" ht="15" x14ac:dyDescent="0.25">
      <c r="A11" s="20"/>
      <c r="B11" s="58"/>
      <c r="C11" s="37"/>
      <c r="D11" s="39"/>
      <c r="E11" s="50"/>
      <c r="F11" s="44" t="s">
        <v>31</v>
      </c>
      <c r="G11" s="43">
        <v>6.2E-2</v>
      </c>
      <c r="H11" s="41"/>
      <c r="I11" s="41"/>
      <c r="J11" s="44" t="s">
        <v>38</v>
      </c>
      <c r="K11" s="44" t="s">
        <v>38</v>
      </c>
    </row>
    <row r="12" spans="1:11" s="17" customFormat="1" ht="15" x14ac:dyDescent="0.25">
      <c r="A12" s="20"/>
      <c r="B12" s="60" t="s">
        <v>34</v>
      </c>
      <c r="C12" s="37"/>
      <c r="D12" s="39" t="s">
        <v>57</v>
      </c>
      <c r="E12" s="50" t="s">
        <v>58</v>
      </c>
      <c r="F12" s="44" t="s">
        <v>32</v>
      </c>
      <c r="G12" s="45"/>
      <c r="H12" s="45">
        <v>1.4500000000000001E-2</v>
      </c>
      <c r="I12" s="45">
        <v>0.29430000000000001</v>
      </c>
      <c r="J12" s="44" t="s">
        <v>39</v>
      </c>
      <c r="K12" s="44" t="s">
        <v>0</v>
      </c>
    </row>
    <row r="13" spans="1:11" s="17" customFormat="1" ht="15" x14ac:dyDescent="0.25">
      <c r="A13" s="20"/>
      <c r="B13" s="60" t="s">
        <v>35</v>
      </c>
      <c r="C13" s="38" t="s">
        <v>36</v>
      </c>
      <c r="D13" s="38" t="s">
        <v>56</v>
      </c>
      <c r="E13" s="64"/>
      <c r="F13" s="44" t="s">
        <v>33</v>
      </c>
      <c r="G13" s="44" t="s">
        <v>1</v>
      </c>
      <c r="H13" s="44" t="s">
        <v>2</v>
      </c>
      <c r="I13" s="44" t="s">
        <v>37</v>
      </c>
      <c r="J13" s="44" t="s">
        <v>3</v>
      </c>
      <c r="K13" s="44" t="s">
        <v>40</v>
      </c>
    </row>
    <row r="14" spans="1:11" ht="21" customHeight="1" x14ac:dyDescent="0.2">
      <c r="A14" s="31">
        <v>1</v>
      </c>
      <c r="B14" s="74"/>
      <c r="C14" s="75"/>
      <c r="D14" s="65"/>
      <c r="E14" s="66"/>
      <c r="F14" s="83">
        <f t="shared" ref="F14:F29" si="0">(D14*E14)</f>
        <v>0</v>
      </c>
      <c r="G14" s="86">
        <f t="shared" ref="G14:G22" si="1">F14*$G$12</f>
        <v>0</v>
      </c>
      <c r="H14" s="83">
        <f>F14*$H$12</f>
        <v>0</v>
      </c>
      <c r="I14" s="87">
        <f t="shared" ref="I14:I29" si="2">F14*$I$12</f>
        <v>0</v>
      </c>
      <c r="J14" s="88">
        <f t="shared" ref="J14:J29" si="3">SUM(H14+I14)</f>
        <v>0</v>
      </c>
      <c r="K14" s="88">
        <f t="shared" ref="K14:K22" si="4">SUM(F14:I14)</f>
        <v>0</v>
      </c>
    </row>
    <row r="15" spans="1:11" ht="21" customHeight="1" x14ac:dyDescent="0.2">
      <c r="A15" s="31">
        <v>2</v>
      </c>
      <c r="B15" s="74"/>
      <c r="C15" s="75"/>
      <c r="D15" s="65"/>
      <c r="E15" s="66"/>
      <c r="F15" s="83">
        <f t="shared" si="0"/>
        <v>0</v>
      </c>
      <c r="G15" s="86">
        <f t="shared" si="1"/>
        <v>0</v>
      </c>
      <c r="H15" s="83">
        <f t="shared" ref="H15:H29" si="5">F15*$H$12</f>
        <v>0</v>
      </c>
      <c r="I15" s="87">
        <f t="shared" si="2"/>
        <v>0</v>
      </c>
      <c r="J15" s="88">
        <f t="shared" si="3"/>
        <v>0</v>
      </c>
      <c r="K15" s="89">
        <f t="shared" si="4"/>
        <v>0</v>
      </c>
    </row>
    <row r="16" spans="1:11" ht="21" customHeight="1" x14ac:dyDescent="0.2">
      <c r="A16" s="31">
        <v>3</v>
      </c>
      <c r="B16" s="74"/>
      <c r="C16" s="75"/>
      <c r="D16" s="65"/>
      <c r="E16" s="66"/>
      <c r="F16" s="83">
        <f t="shared" si="0"/>
        <v>0</v>
      </c>
      <c r="G16" s="90">
        <f t="shared" si="1"/>
        <v>0</v>
      </c>
      <c r="H16" s="83">
        <f t="shared" si="5"/>
        <v>0</v>
      </c>
      <c r="I16" s="87">
        <f t="shared" si="2"/>
        <v>0</v>
      </c>
      <c r="J16" s="88">
        <f t="shared" si="3"/>
        <v>0</v>
      </c>
      <c r="K16" s="88">
        <f t="shared" si="4"/>
        <v>0</v>
      </c>
    </row>
    <row r="17" spans="1:14" ht="21" customHeight="1" x14ac:dyDescent="0.2">
      <c r="A17" s="77">
        <v>4</v>
      </c>
      <c r="B17" s="74"/>
      <c r="C17" s="75"/>
      <c r="D17" s="65"/>
      <c r="E17" s="66"/>
      <c r="F17" s="87">
        <f t="shared" si="0"/>
        <v>0</v>
      </c>
      <c r="G17" s="90">
        <f t="shared" si="1"/>
        <v>0</v>
      </c>
      <c r="H17" s="83">
        <f t="shared" si="5"/>
        <v>0</v>
      </c>
      <c r="I17" s="87">
        <f t="shared" si="2"/>
        <v>0</v>
      </c>
      <c r="J17" s="88">
        <f t="shared" si="3"/>
        <v>0</v>
      </c>
      <c r="K17" s="88">
        <f t="shared" si="4"/>
        <v>0</v>
      </c>
    </row>
    <row r="18" spans="1:14" ht="21" customHeight="1" x14ac:dyDescent="0.2">
      <c r="A18" s="77">
        <v>5</v>
      </c>
      <c r="B18" s="74"/>
      <c r="C18" s="75"/>
      <c r="D18" s="65"/>
      <c r="E18" s="66"/>
      <c r="F18" s="83">
        <f t="shared" si="0"/>
        <v>0</v>
      </c>
      <c r="G18" s="90">
        <f t="shared" si="1"/>
        <v>0</v>
      </c>
      <c r="H18" s="83">
        <f t="shared" si="5"/>
        <v>0</v>
      </c>
      <c r="I18" s="87">
        <f t="shared" si="2"/>
        <v>0</v>
      </c>
      <c r="J18" s="88">
        <f t="shared" si="3"/>
        <v>0</v>
      </c>
      <c r="K18" s="88">
        <f t="shared" si="4"/>
        <v>0</v>
      </c>
    </row>
    <row r="19" spans="1:14" ht="21" customHeight="1" x14ac:dyDescent="0.2">
      <c r="A19" s="77">
        <v>6</v>
      </c>
      <c r="B19" s="74"/>
      <c r="C19" s="75"/>
      <c r="D19" s="65"/>
      <c r="E19" s="66"/>
      <c r="F19" s="83">
        <f t="shared" si="0"/>
        <v>0</v>
      </c>
      <c r="G19" s="90">
        <f t="shared" si="1"/>
        <v>0</v>
      </c>
      <c r="H19" s="83">
        <f t="shared" si="5"/>
        <v>0</v>
      </c>
      <c r="I19" s="87">
        <f t="shared" si="2"/>
        <v>0</v>
      </c>
      <c r="J19" s="88">
        <f t="shared" si="3"/>
        <v>0</v>
      </c>
      <c r="K19" s="88">
        <f t="shared" si="4"/>
        <v>0</v>
      </c>
    </row>
    <row r="20" spans="1:14" ht="21" customHeight="1" x14ac:dyDescent="0.2">
      <c r="A20" s="77">
        <v>7</v>
      </c>
      <c r="B20" s="74"/>
      <c r="C20" s="75"/>
      <c r="D20" s="65"/>
      <c r="E20" s="66"/>
      <c r="F20" s="83">
        <f t="shared" si="0"/>
        <v>0</v>
      </c>
      <c r="G20" s="90">
        <f t="shared" si="1"/>
        <v>0</v>
      </c>
      <c r="H20" s="83">
        <f t="shared" si="5"/>
        <v>0</v>
      </c>
      <c r="I20" s="87">
        <f t="shared" si="2"/>
        <v>0</v>
      </c>
      <c r="J20" s="88">
        <f t="shared" si="3"/>
        <v>0</v>
      </c>
      <c r="K20" s="88">
        <f t="shared" si="4"/>
        <v>0</v>
      </c>
    </row>
    <row r="21" spans="1:14" ht="21" customHeight="1" x14ac:dyDescent="0.2">
      <c r="A21" s="77">
        <v>8</v>
      </c>
      <c r="B21" s="74"/>
      <c r="C21" s="75"/>
      <c r="D21" s="65"/>
      <c r="E21" s="66"/>
      <c r="F21" s="83">
        <f t="shared" si="0"/>
        <v>0</v>
      </c>
      <c r="G21" s="90">
        <f t="shared" si="1"/>
        <v>0</v>
      </c>
      <c r="H21" s="83">
        <f t="shared" si="5"/>
        <v>0</v>
      </c>
      <c r="I21" s="87">
        <f t="shared" si="2"/>
        <v>0</v>
      </c>
      <c r="J21" s="88">
        <f t="shared" si="3"/>
        <v>0</v>
      </c>
      <c r="K21" s="88">
        <f t="shared" si="4"/>
        <v>0</v>
      </c>
      <c r="M21" s="31"/>
    </row>
    <row r="22" spans="1:14" ht="21" customHeight="1" x14ac:dyDescent="0.2">
      <c r="A22" s="77">
        <v>9</v>
      </c>
      <c r="B22" s="74"/>
      <c r="C22" s="75"/>
      <c r="D22" s="65"/>
      <c r="E22" s="66"/>
      <c r="F22" s="83">
        <f t="shared" si="0"/>
        <v>0</v>
      </c>
      <c r="G22" s="90">
        <f t="shared" si="1"/>
        <v>0</v>
      </c>
      <c r="H22" s="83">
        <f t="shared" si="5"/>
        <v>0</v>
      </c>
      <c r="I22" s="87">
        <f t="shared" si="2"/>
        <v>0</v>
      </c>
      <c r="J22" s="88">
        <f t="shared" si="3"/>
        <v>0</v>
      </c>
      <c r="K22" s="88">
        <f t="shared" si="4"/>
        <v>0</v>
      </c>
    </row>
    <row r="23" spans="1:14" ht="21" customHeight="1" x14ac:dyDescent="0.2">
      <c r="A23" s="77">
        <v>10</v>
      </c>
      <c r="B23" s="74"/>
      <c r="C23" s="75"/>
      <c r="D23" s="65"/>
      <c r="E23" s="66"/>
      <c r="F23" s="83">
        <f t="shared" si="0"/>
        <v>0</v>
      </c>
      <c r="G23" s="90">
        <f>F23*$G$12</f>
        <v>0</v>
      </c>
      <c r="H23" s="83">
        <f t="shared" si="5"/>
        <v>0</v>
      </c>
      <c r="I23" s="87">
        <f t="shared" si="2"/>
        <v>0</v>
      </c>
      <c r="J23" s="88">
        <f t="shared" si="3"/>
        <v>0</v>
      </c>
      <c r="K23" s="88">
        <f t="shared" ref="K23:K28" si="6">SUM(F23:I23)</f>
        <v>0</v>
      </c>
    </row>
    <row r="24" spans="1:14" ht="21" customHeight="1" x14ac:dyDescent="0.2">
      <c r="A24" s="77">
        <v>11</v>
      </c>
      <c r="B24" s="76"/>
      <c r="C24" s="73"/>
      <c r="D24" s="67"/>
      <c r="E24" s="68"/>
      <c r="F24" s="83">
        <f t="shared" si="0"/>
        <v>0</v>
      </c>
      <c r="G24" s="90">
        <f t="shared" ref="G24:G29" si="7">F24*$G$12</f>
        <v>0</v>
      </c>
      <c r="H24" s="83">
        <f t="shared" si="5"/>
        <v>0</v>
      </c>
      <c r="I24" s="87">
        <f t="shared" si="2"/>
        <v>0</v>
      </c>
      <c r="J24" s="88">
        <f t="shared" si="3"/>
        <v>0</v>
      </c>
      <c r="K24" s="88">
        <f t="shared" si="6"/>
        <v>0</v>
      </c>
    </row>
    <row r="25" spans="1:14" ht="21" customHeight="1" x14ac:dyDescent="0.2">
      <c r="A25" s="77">
        <v>12</v>
      </c>
      <c r="B25" s="74"/>
      <c r="C25" s="75"/>
      <c r="D25" s="65"/>
      <c r="E25" s="66"/>
      <c r="F25" s="83">
        <f t="shared" si="0"/>
        <v>0</v>
      </c>
      <c r="G25" s="90">
        <f t="shared" si="7"/>
        <v>0</v>
      </c>
      <c r="H25" s="83">
        <f t="shared" si="5"/>
        <v>0</v>
      </c>
      <c r="I25" s="87">
        <f t="shared" si="2"/>
        <v>0</v>
      </c>
      <c r="J25" s="88">
        <f t="shared" si="3"/>
        <v>0</v>
      </c>
      <c r="K25" s="88">
        <f t="shared" si="6"/>
        <v>0</v>
      </c>
    </row>
    <row r="26" spans="1:14" ht="21" customHeight="1" x14ac:dyDescent="0.2">
      <c r="A26" s="77">
        <v>13</v>
      </c>
      <c r="B26" s="78"/>
      <c r="C26" s="79"/>
      <c r="D26" s="80"/>
      <c r="E26" s="81"/>
      <c r="F26" s="83">
        <f t="shared" si="0"/>
        <v>0</v>
      </c>
      <c r="G26" s="90">
        <f t="shared" si="7"/>
        <v>0</v>
      </c>
      <c r="H26" s="83">
        <f t="shared" si="5"/>
        <v>0</v>
      </c>
      <c r="I26" s="87">
        <f t="shared" si="2"/>
        <v>0</v>
      </c>
      <c r="J26" s="88">
        <f t="shared" si="3"/>
        <v>0</v>
      </c>
      <c r="K26" s="88">
        <f t="shared" si="6"/>
        <v>0</v>
      </c>
    </row>
    <row r="27" spans="1:14" ht="21" customHeight="1" x14ac:dyDescent="0.2">
      <c r="A27" s="77">
        <v>14</v>
      </c>
      <c r="B27" s="74"/>
      <c r="C27" s="75"/>
      <c r="D27" s="65"/>
      <c r="E27" s="66"/>
      <c r="F27" s="83">
        <f t="shared" si="0"/>
        <v>0</v>
      </c>
      <c r="G27" s="90">
        <f t="shared" si="7"/>
        <v>0</v>
      </c>
      <c r="H27" s="83">
        <f t="shared" si="5"/>
        <v>0</v>
      </c>
      <c r="I27" s="87">
        <f t="shared" si="2"/>
        <v>0</v>
      </c>
      <c r="J27" s="88">
        <f t="shared" si="3"/>
        <v>0</v>
      </c>
      <c r="K27" s="88">
        <f t="shared" si="6"/>
        <v>0</v>
      </c>
    </row>
    <row r="28" spans="1:14" ht="21" customHeight="1" x14ac:dyDescent="0.2">
      <c r="A28" s="77">
        <v>15</v>
      </c>
      <c r="B28" s="74"/>
      <c r="C28" s="75"/>
      <c r="D28" s="65"/>
      <c r="E28" s="66"/>
      <c r="F28" s="83">
        <f t="shared" si="0"/>
        <v>0</v>
      </c>
      <c r="G28" s="90">
        <f t="shared" si="7"/>
        <v>0</v>
      </c>
      <c r="H28" s="83">
        <f t="shared" si="5"/>
        <v>0</v>
      </c>
      <c r="I28" s="87">
        <f t="shared" si="2"/>
        <v>0</v>
      </c>
      <c r="J28" s="88">
        <f t="shared" si="3"/>
        <v>0</v>
      </c>
      <c r="K28" s="88">
        <f t="shared" si="6"/>
        <v>0</v>
      </c>
    </row>
    <row r="29" spans="1:14" ht="21" customHeight="1" x14ac:dyDescent="0.2">
      <c r="A29" s="77">
        <v>16</v>
      </c>
      <c r="B29" s="74"/>
      <c r="C29" s="75"/>
      <c r="D29" s="65"/>
      <c r="E29" s="66"/>
      <c r="F29" s="83">
        <f t="shared" si="0"/>
        <v>0</v>
      </c>
      <c r="G29" s="91">
        <f t="shared" si="7"/>
        <v>0</v>
      </c>
      <c r="H29" s="83">
        <f t="shared" si="5"/>
        <v>0</v>
      </c>
      <c r="I29" s="88">
        <f t="shared" si="2"/>
        <v>0</v>
      </c>
      <c r="J29" s="88">
        <f t="shared" si="3"/>
        <v>0</v>
      </c>
      <c r="K29" s="88">
        <f t="shared" ref="K29" si="8">SUM(F29:I29)</f>
        <v>0</v>
      </c>
      <c r="N29" s="82"/>
    </row>
    <row r="30" spans="1:14" s="85" customFormat="1" ht="21" customHeight="1" thickBot="1" x14ac:dyDescent="0.25">
      <c r="A30" s="93"/>
      <c r="B30" s="94"/>
      <c r="C30" s="95"/>
      <c r="D30" s="84">
        <f>SUM(D14:D29)</f>
        <v>0</v>
      </c>
      <c r="E30" s="84">
        <f t="shared" ref="E30:K30" si="9">SUM(E14:E29)</f>
        <v>0</v>
      </c>
      <c r="F30" s="84">
        <f t="shared" si="9"/>
        <v>0</v>
      </c>
      <c r="G30" s="84">
        <f t="shared" si="9"/>
        <v>0</v>
      </c>
      <c r="H30" s="84">
        <f t="shared" si="9"/>
        <v>0</v>
      </c>
      <c r="I30" s="84">
        <f t="shared" si="9"/>
        <v>0</v>
      </c>
      <c r="J30" s="84">
        <f t="shared" si="9"/>
        <v>0</v>
      </c>
      <c r="K30" s="84">
        <f t="shared" si="9"/>
        <v>0</v>
      </c>
    </row>
    <row r="31" spans="1:14" x14ac:dyDescent="0.2">
      <c r="C31" s="30" t="s">
        <v>41</v>
      </c>
      <c r="D31" s="34"/>
      <c r="E31" s="51"/>
      <c r="G31" s="17" t="s">
        <v>42</v>
      </c>
      <c r="K31" s="7"/>
    </row>
    <row r="32" spans="1:14" s="17" customFormat="1" x14ac:dyDescent="0.2">
      <c r="A32" s="22" t="s">
        <v>43</v>
      </c>
      <c r="B32" s="62"/>
      <c r="C32" s="23"/>
      <c r="D32" s="35"/>
      <c r="E32" s="53"/>
      <c r="F32" s="23"/>
      <c r="G32" s="23"/>
      <c r="H32" s="23"/>
      <c r="I32" s="23"/>
      <c r="J32" s="23"/>
      <c r="K32" s="23"/>
      <c r="L32" s="26"/>
    </row>
    <row r="33" spans="1:12" s="17" customFormat="1" x14ac:dyDescent="0.2">
      <c r="A33" s="21" t="s">
        <v>47</v>
      </c>
      <c r="B33" s="56"/>
      <c r="C33" s="20"/>
      <c r="D33" s="19"/>
      <c r="E33" s="48"/>
      <c r="F33" s="20"/>
      <c r="G33" s="20" t="s">
        <v>48</v>
      </c>
      <c r="H33" s="20"/>
      <c r="I33" s="20"/>
      <c r="J33" s="20" t="s">
        <v>49</v>
      </c>
      <c r="K33" s="20"/>
      <c r="L33" s="27"/>
    </row>
    <row r="34" spans="1:12" s="17" customFormat="1" x14ac:dyDescent="0.2">
      <c r="A34" s="24"/>
      <c r="B34" s="63"/>
      <c r="C34" s="25" t="s">
        <v>44</v>
      </c>
      <c r="D34" s="32"/>
      <c r="E34" s="54"/>
      <c r="F34" s="25"/>
      <c r="G34" s="25"/>
      <c r="H34" s="25"/>
      <c r="I34" s="25"/>
      <c r="J34" s="25"/>
      <c r="K34" s="25"/>
      <c r="L34" s="28"/>
    </row>
    <row r="35" spans="1:12" s="17" customFormat="1" x14ac:dyDescent="0.2">
      <c r="A35" s="17" t="s">
        <v>60</v>
      </c>
      <c r="B35" s="55"/>
      <c r="D35" s="33"/>
      <c r="E35" s="47"/>
    </row>
    <row r="37" spans="1:12" x14ac:dyDescent="0.2">
      <c r="G37" s="85"/>
    </row>
    <row r="40" spans="1:12" x14ac:dyDescent="0.2">
      <c r="E40" s="92"/>
    </row>
  </sheetData>
  <sheetProtection selectLockedCells="1"/>
  <mergeCells count="5">
    <mergeCell ref="B1:K1"/>
    <mergeCell ref="B2:K2"/>
    <mergeCell ref="B3:K3"/>
    <mergeCell ref="G8:J8"/>
    <mergeCell ref="G9:J9"/>
  </mergeCells>
  <printOptions horizontalCentered="1"/>
  <pageMargins left="0.05" right="0.05" top="0.24" bottom="7.0000000000000007E-2" header="0" footer="0"/>
  <pageSetup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40"/>
  <sheetViews>
    <sheetView zoomScaleNormal="100" workbookViewId="0">
      <selection activeCell="C21" sqref="C21"/>
    </sheetView>
  </sheetViews>
  <sheetFormatPr defaultRowHeight="12.75" x14ac:dyDescent="0.2"/>
  <cols>
    <col min="1" max="1" width="5.85546875" customWidth="1"/>
    <col min="2" max="2" width="12.140625" style="61" customWidth="1"/>
    <col min="3" max="3" width="31.42578125" customWidth="1"/>
    <col min="4" max="4" width="9.140625" style="9" customWidth="1"/>
    <col min="5" max="5" width="8.85546875" style="52" customWidth="1"/>
    <col min="6" max="6" width="11.42578125" customWidth="1"/>
    <col min="7" max="7" width="12" customWidth="1"/>
    <col min="8" max="8" width="11.85546875" customWidth="1"/>
    <col min="9" max="9" width="11.42578125" customWidth="1"/>
    <col min="10" max="10" width="13.140625" customWidth="1"/>
    <col min="11" max="11" width="11.5703125" customWidth="1"/>
    <col min="12" max="12" width="0.140625" customWidth="1"/>
  </cols>
  <sheetData>
    <row r="1" spans="1:11" ht="21" customHeight="1" x14ac:dyDescent="0.25">
      <c r="B1" s="99" t="s">
        <v>21</v>
      </c>
      <c r="C1" s="99"/>
      <c r="D1" s="99"/>
      <c r="E1" s="99"/>
      <c r="F1" s="99"/>
      <c r="G1" s="99"/>
      <c r="H1" s="99"/>
      <c r="I1" s="99"/>
      <c r="J1" s="99"/>
      <c r="K1" s="99"/>
    </row>
    <row r="2" spans="1:11" s="17" customFormat="1" ht="19.5" customHeight="1" x14ac:dyDescent="0.3">
      <c r="B2" s="100" t="s">
        <v>22</v>
      </c>
      <c r="C2" s="100"/>
      <c r="D2" s="100"/>
      <c r="E2" s="100"/>
      <c r="F2" s="100"/>
      <c r="G2" s="100"/>
      <c r="H2" s="100"/>
      <c r="I2" s="100"/>
      <c r="J2" s="100"/>
      <c r="K2" s="100"/>
    </row>
    <row r="3" spans="1:11" s="17" customFormat="1" ht="14.25" customHeight="1" x14ac:dyDescent="0.25">
      <c r="B3" s="101" t="s">
        <v>23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11" s="17" customFormat="1" ht="20.25" customHeight="1" x14ac:dyDescent="0.2">
      <c r="A4" s="17" t="s">
        <v>24</v>
      </c>
      <c r="B4" s="55"/>
      <c r="C4" s="29"/>
      <c r="D4" s="18"/>
      <c r="E4" s="46"/>
      <c r="F4" s="29"/>
      <c r="G4" s="29"/>
      <c r="H4" s="29"/>
      <c r="I4" s="29"/>
      <c r="J4" s="29"/>
      <c r="K4" s="29"/>
    </row>
    <row r="5" spans="1:11" s="17" customFormat="1" x14ac:dyDescent="0.2">
      <c r="A5" s="17" t="s">
        <v>25</v>
      </c>
      <c r="B5" s="55"/>
      <c r="D5" s="33"/>
      <c r="E5" s="47"/>
    </row>
    <row r="6" spans="1:11" s="17" customFormat="1" x14ac:dyDescent="0.2">
      <c r="A6" s="17" t="s">
        <v>26</v>
      </c>
      <c r="B6" s="55"/>
      <c r="D6" s="33"/>
      <c r="E6" s="47"/>
    </row>
    <row r="7" spans="1:11" s="69" customFormat="1" ht="18" customHeight="1" thickBot="1" x14ac:dyDescent="0.3">
      <c r="A7" s="96"/>
      <c r="B7" s="70" t="s">
        <v>46</v>
      </c>
      <c r="D7" s="71"/>
      <c r="E7" s="72"/>
    </row>
    <row r="8" spans="1:11" s="17" customFormat="1" x14ac:dyDescent="0.2">
      <c r="A8" s="20"/>
      <c r="B8" s="57"/>
      <c r="C8" s="97"/>
      <c r="D8" s="36"/>
      <c r="E8" s="49"/>
      <c r="F8" s="40"/>
      <c r="G8" s="102" t="s">
        <v>27</v>
      </c>
      <c r="H8" s="103"/>
      <c r="I8" s="103"/>
      <c r="J8" s="104"/>
      <c r="K8" s="40"/>
    </row>
    <row r="9" spans="1:11" s="17" customFormat="1" ht="15" x14ac:dyDescent="0.25">
      <c r="A9" s="20"/>
      <c r="B9" s="58"/>
      <c r="C9" s="37"/>
      <c r="D9" s="38"/>
      <c r="E9" s="50"/>
      <c r="F9" s="41"/>
      <c r="G9" s="105" t="s">
        <v>28</v>
      </c>
      <c r="H9" s="106"/>
      <c r="I9" s="106"/>
      <c r="J9" s="107"/>
      <c r="K9" s="41"/>
    </row>
    <row r="10" spans="1:11" s="17" customFormat="1" ht="15" x14ac:dyDescent="0.25">
      <c r="A10" s="20"/>
      <c r="B10" s="59" t="s">
        <v>29</v>
      </c>
      <c r="C10" s="39" t="s">
        <v>30</v>
      </c>
      <c r="D10" s="38" t="s">
        <v>59</v>
      </c>
      <c r="E10" s="50" t="s">
        <v>50</v>
      </c>
      <c r="F10" s="42"/>
      <c r="G10" s="43" t="s">
        <v>51</v>
      </c>
      <c r="H10" s="43" t="s">
        <v>52</v>
      </c>
      <c r="I10" s="43" t="s">
        <v>53</v>
      </c>
      <c r="J10" s="43" t="s">
        <v>54</v>
      </c>
      <c r="K10" s="43" t="s">
        <v>55</v>
      </c>
    </row>
    <row r="11" spans="1:11" s="17" customFormat="1" ht="15" x14ac:dyDescent="0.25">
      <c r="A11" s="20"/>
      <c r="B11" s="58"/>
      <c r="C11" s="37"/>
      <c r="D11" s="39"/>
      <c r="E11" s="50"/>
      <c r="F11" s="44" t="s">
        <v>31</v>
      </c>
      <c r="G11" s="43">
        <v>0.62</v>
      </c>
      <c r="H11" s="41"/>
      <c r="I11" s="41"/>
      <c r="J11" s="44" t="s">
        <v>38</v>
      </c>
      <c r="K11" s="44" t="s">
        <v>38</v>
      </c>
    </row>
    <row r="12" spans="1:11" s="17" customFormat="1" ht="15" x14ac:dyDescent="0.25">
      <c r="A12" s="20"/>
      <c r="B12" s="60" t="s">
        <v>34</v>
      </c>
      <c r="C12" s="37"/>
      <c r="D12" s="39" t="s">
        <v>57</v>
      </c>
      <c r="E12" s="50" t="s">
        <v>58</v>
      </c>
      <c r="F12" s="44" t="s">
        <v>32</v>
      </c>
      <c r="G12" s="45"/>
      <c r="H12" s="45">
        <v>1.4500000000000001E-2</v>
      </c>
      <c r="I12" s="45">
        <v>0.26379999999999998</v>
      </c>
      <c r="J12" s="44" t="s">
        <v>39</v>
      </c>
      <c r="K12" s="44" t="s">
        <v>0</v>
      </c>
    </row>
    <row r="13" spans="1:11" s="17" customFormat="1" ht="15" x14ac:dyDescent="0.25">
      <c r="A13" s="20"/>
      <c r="B13" s="60" t="s">
        <v>35</v>
      </c>
      <c r="C13" s="38" t="s">
        <v>36</v>
      </c>
      <c r="D13" s="38" t="s">
        <v>56</v>
      </c>
      <c r="E13" s="64"/>
      <c r="F13" s="44" t="s">
        <v>33</v>
      </c>
      <c r="G13" s="44" t="s">
        <v>1</v>
      </c>
      <c r="H13" s="44" t="s">
        <v>2</v>
      </c>
      <c r="I13" s="44" t="s">
        <v>37</v>
      </c>
      <c r="J13" s="44" t="s">
        <v>3</v>
      </c>
      <c r="K13" s="44" t="s">
        <v>40</v>
      </c>
    </row>
    <row r="14" spans="1:11" ht="21" customHeight="1" x14ac:dyDescent="0.2">
      <c r="A14" s="31">
        <v>1</v>
      </c>
      <c r="B14" s="74"/>
      <c r="C14" s="75"/>
      <c r="D14" s="65"/>
      <c r="E14" s="66"/>
      <c r="F14" s="83">
        <f t="shared" ref="F14:F22" si="0">(D14*E14)</f>
        <v>0</v>
      </c>
      <c r="G14" s="86">
        <f t="shared" ref="G14:G22" si="1">F14*$G$12</f>
        <v>0</v>
      </c>
      <c r="H14" s="83">
        <f>F14*$H$12</f>
        <v>0</v>
      </c>
      <c r="I14" s="87">
        <f t="shared" ref="I14:I27" si="2">F14*$I$12</f>
        <v>0</v>
      </c>
      <c r="J14" s="88">
        <f t="shared" ref="J14:J28" si="3">SUM(H14+I14)</f>
        <v>0</v>
      </c>
      <c r="K14" s="88">
        <f t="shared" ref="K14:K22" si="4">SUM(F14:I14)</f>
        <v>0</v>
      </c>
    </row>
    <row r="15" spans="1:11" ht="21" customHeight="1" x14ac:dyDescent="0.2">
      <c r="A15" s="31">
        <v>2</v>
      </c>
      <c r="B15" s="74"/>
      <c r="C15" s="75"/>
      <c r="D15" s="65"/>
      <c r="E15" s="66"/>
      <c r="F15" s="83">
        <f t="shared" si="0"/>
        <v>0</v>
      </c>
      <c r="G15" s="86">
        <f t="shared" si="1"/>
        <v>0</v>
      </c>
      <c r="H15" s="83">
        <f t="shared" ref="H15:H22" si="5">F15*$H$12</f>
        <v>0</v>
      </c>
      <c r="I15" s="87">
        <f t="shared" si="2"/>
        <v>0</v>
      </c>
      <c r="J15" s="88">
        <f t="shared" si="3"/>
        <v>0</v>
      </c>
      <c r="K15" s="89">
        <f t="shared" si="4"/>
        <v>0</v>
      </c>
    </row>
    <row r="16" spans="1:11" ht="21" customHeight="1" x14ac:dyDescent="0.2">
      <c r="A16" s="31">
        <v>3</v>
      </c>
      <c r="B16" s="74"/>
      <c r="C16" s="75"/>
      <c r="D16" s="65"/>
      <c r="E16" s="66"/>
      <c r="F16" s="83">
        <f t="shared" si="0"/>
        <v>0</v>
      </c>
      <c r="G16" s="90">
        <f t="shared" si="1"/>
        <v>0</v>
      </c>
      <c r="H16" s="83">
        <f t="shared" si="5"/>
        <v>0</v>
      </c>
      <c r="I16" s="87">
        <f t="shared" si="2"/>
        <v>0</v>
      </c>
      <c r="J16" s="88">
        <f t="shared" si="3"/>
        <v>0</v>
      </c>
      <c r="K16" s="88">
        <f t="shared" si="4"/>
        <v>0</v>
      </c>
    </row>
    <row r="17" spans="1:14" ht="21" customHeight="1" x14ac:dyDescent="0.2">
      <c r="A17" s="77">
        <v>4</v>
      </c>
      <c r="B17" s="74"/>
      <c r="C17" s="75"/>
      <c r="D17" s="65"/>
      <c r="E17" s="66"/>
      <c r="F17" s="87">
        <f t="shared" si="0"/>
        <v>0</v>
      </c>
      <c r="G17" s="90">
        <f t="shared" si="1"/>
        <v>0</v>
      </c>
      <c r="H17" s="83">
        <f t="shared" si="5"/>
        <v>0</v>
      </c>
      <c r="I17" s="87">
        <f t="shared" si="2"/>
        <v>0</v>
      </c>
      <c r="J17" s="88">
        <f t="shared" si="3"/>
        <v>0</v>
      </c>
      <c r="K17" s="88">
        <f t="shared" si="4"/>
        <v>0</v>
      </c>
    </row>
    <row r="18" spans="1:14" ht="21" customHeight="1" x14ac:dyDescent="0.2">
      <c r="A18" s="77">
        <v>5</v>
      </c>
      <c r="B18" s="74"/>
      <c r="C18" s="75"/>
      <c r="D18" s="65"/>
      <c r="E18" s="66"/>
      <c r="F18" s="83">
        <f t="shared" si="0"/>
        <v>0</v>
      </c>
      <c r="G18" s="90">
        <f t="shared" si="1"/>
        <v>0</v>
      </c>
      <c r="H18" s="83">
        <f t="shared" si="5"/>
        <v>0</v>
      </c>
      <c r="I18" s="87">
        <f t="shared" si="2"/>
        <v>0</v>
      </c>
      <c r="J18" s="88">
        <f t="shared" si="3"/>
        <v>0</v>
      </c>
      <c r="K18" s="88">
        <f t="shared" si="4"/>
        <v>0</v>
      </c>
    </row>
    <row r="19" spans="1:14" ht="21" customHeight="1" x14ac:dyDescent="0.2">
      <c r="A19" s="77">
        <v>6</v>
      </c>
      <c r="B19" s="74"/>
      <c r="C19" s="75"/>
      <c r="D19" s="65"/>
      <c r="E19" s="66"/>
      <c r="F19" s="83">
        <f t="shared" si="0"/>
        <v>0</v>
      </c>
      <c r="G19" s="90">
        <f t="shared" si="1"/>
        <v>0</v>
      </c>
      <c r="H19" s="83">
        <f t="shared" si="5"/>
        <v>0</v>
      </c>
      <c r="I19" s="87">
        <f t="shared" si="2"/>
        <v>0</v>
      </c>
      <c r="J19" s="88">
        <f t="shared" si="3"/>
        <v>0</v>
      </c>
      <c r="K19" s="88">
        <f t="shared" si="4"/>
        <v>0</v>
      </c>
    </row>
    <row r="20" spans="1:14" ht="21" customHeight="1" x14ac:dyDescent="0.2">
      <c r="A20" s="77">
        <v>7</v>
      </c>
      <c r="B20" s="74"/>
      <c r="C20" s="75"/>
      <c r="D20" s="65"/>
      <c r="E20" s="66"/>
      <c r="F20" s="83">
        <f t="shared" si="0"/>
        <v>0</v>
      </c>
      <c r="G20" s="90">
        <f t="shared" si="1"/>
        <v>0</v>
      </c>
      <c r="H20" s="83">
        <f t="shared" si="5"/>
        <v>0</v>
      </c>
      <c r="I20" s="87">
        <f t="shared" si="2"/>
        <v>0</v>
      </c>
      <c r="J20" s="88">
        <f t="shared" si="3"/>
        <v>0</v>
      </c>
      <c r="K20" s="88">
        <f t="shared" si="4"/>
        <v>0</v>
      </c>
    </row>
    <row r="21" spans="1:14" ht="21" customHeight="1" x14ac:dyDescent="0.2">
      <c r="A21" s="77">
        <v>8</v>
      </c>
      <c r="B21" s="74"/>
      <c r="C21" s="75"/>
      <c r="D21" s="65"/>
      <c r="E21" s="66"/>
      <c r="F21" s="83">
        <f t="shared" si="0"/>
        <v>0</v>
      </c>
      <c r="G21" s="90">
        <f t="shared" si="1"/>
        <v>0</v>
      </c>
      <c r="H21" s="83">
        <f t="shared" si="5"/>
        <v>0</v>
      </c>
      <c r="I21" s="87">
        <f t="shared" si="2"/>
        <v>0</v>
      </c>
      <c r="J21" s="88">
        <f t="shared" si="3"/>
        <v>0</v>
      </c>
      <c r="K21" s="88">
        <f t="shared" si="4"/>
        <v>0</v>
      </c>
      <c r="M21" s="31"/>
    </row>
    <row r="22" spans="1:14" ht="21" customHeight="1" x14ac:dyDescent="0.2">
      <c r="A22" s="77">
        <v>9</v>
      </c>
      <c r="B22" s="74"/>
      <c r="C22" s="75"/>
      <c r="D22" s="65"/>
      <c r="E22" s="66"/>
      <c r="F22" s="83">
        <f t="shared" si="0"/>
        <v>0</v>
      </c>
      <c r="G22" s="90">
        <f t="shared" si="1"/>
        <v>0</v>
      </c>
      <c r="H22" s="83">
        <f t="shared" si="5"/>
        <v>0</v>
      </c>
      <c r="I22" s="87">
        <f t="shared" si="2"/>
        <v>0</v>
      </c>
      <c r="J22" s="88">
        <f t="shared" si="3"/>
        <v>0</v>
      </c>
      <c r="K22" s="88">
        <f t="shared" si="4"/>
        <v>0</v>
      </c>
    </row>
    <row r="23" spans="1:14" ht="21" customHeight="1" x14ac:dyDescent="0.2">
      <c r="A23" s="77">
        <v>10</v>
      </c>
      <c r="B23" s="74"/>
      <c r="C23" s="75"/>
      <c r="D23" s="65"/>
      <c r="E23" s="66"/>
      <c r="F23" s="83">
        <f t="shared" ref="F23:F29" si="6">(D23*E23)</f>
        <v>0</v>
      </c>
      <c r="G23" s="90">
        <f>F23*$G$12</f>
        <v>0</v>
      </c>
      <c r="H23" s="83">
        <f t="shared" ref="H23:H29" si="7">F23*$H$12</f>
        <v>0</v>
      </c>
      <c r="I23" s="87">
        <f t="shared" si="2"/>
        <v>0</v>
      </c>
      <c r="J23" s="88">
        <f t="shared" si="3"/>
        <v>0</v>
      </c>
      <c r="K23" s="88">
        <f t="shared" ref="K23:K28" si="8">SUM(F23:I23)</f>
        <v>0</v>
      </c>
    </row>
    <row r="24" spans="1:14" ht="21" customHeight="1" x14ac:dyDescent="0.2">
      <c r="A24" s="77">
        <v>11</v>
      </c>
      <c r="B24" s="76"/>
      <c r="C24" s="73"/>
      <c r="D24" s="67"/>
      <c r="E24" s="68"/>
      <c r="F24" s="83">
        <f t="shared" si="6"/>
        <v>0</v>
      </c>
      <c r="G24" s="90">
        <f t="shared" ref="G24:G29" si="9">F24*$G$12</f>
        <v>0</v>
      </c>
      <c r="H24" s="83">
        <f t="shared" si="7"/>
        <v>0</v>
      </c>
      <c r="I24" s="87">
        <f t="shared" si="2"/>
        <v>0</v>
      </c>
      <c r="J24" s="88">
        <f t="shared" si="3"/>
        <v>0</v>
      </c>
      <c r="K24" s="88">
        <f t="shared" si="8"/>
        <v>0</v>
      </c>
    </row>
    <row r="25" spans="1:14" ht="21" customHeight="1" x14ac:dyDescent="0.2">
      <c r="A25" s="77">
        <v>12</v>
      </c>
      <c r="B25" s="74"/>
      <c r="C25" s="75"/>
      <c r="D25" s="65"/>
      <c r="E25" s="66"/>
      <c r="F25" s="83">
        <f t="shared" si="6"/>
        <v>0</v>
      </c>
      <c r="G25" s="90">
        <f t="shared" si="9"/>
        <v>0</v>
      </c>
      <c r="H25" s="83">
        <f t="shared" si="7"/>
        <v>0</v>
      </c>
      <c r="I25" s="87">
        <f t="shared" si="2"/>
        <v>0</v>
      </c>
      <c r="J25" s="88">
        <f t="shared" si="3"/>
        <v>0</v>
      </c>
      <c r="K25" s="88">
        <f t="shared" si="8"/>
        <v>0</v>
      </c>
    </row>
    <row r="26" spans="1:14" ht="21" customHeight="1" x14ac:dyDescent="0.2">
      <c r="A26" s="77">
        <v>13</v>
      </c>
      <c r="B26" s="78"/>
      <c r="C26" s="79"/>
      <c r="D26" s="80"/>
      <c r="E26" s="81"/>
      <c r="F26" s="83">
        <f t="shared" si="6"/>
        <v>0</v>
      </c>
      <c r="G26" s="90">
        <f t="shared" si="9"/>
        <v>0</v>
      </c>
      <c r="H26" s="83">
        <f t="shared" si="7"/>
        <v>0</v>
      </c>
      <c r="I26" s="87">
        <f t="shared" si="2"/>
        <v>0</v>
      </c>
      <c r="J26" s="88">
        <f t="shared" si="3"/>
        <v>0</v>
      </c>
      <c r="K26" s="88">
        <f t="shared" si="8"/>
        <v>0</v>
      </c>
    </row>
    <row r="27" spans="1:14" ht="21" customHeight="1" x14ac:dyDescent="0.2">
      <c r="A27" s="77">
        <v>14</v>
      </c>
      <c r="B27" s="74"/>
      <c r="C27" s="75"/>
      <c r="D27" s="65"/>
      <c r="E27" s="66"/>
      <c r="F27" s="83">
        <f t="shared" si="6"/>
        <v>0</v>
      </c>
      <c r="G27" s="90">
        <f t="shared" si="9"/>
        <v>0</v>
      </c>
      <c r="H27" s="83">
        <f t="shared" si="7"/>
        <v>0</v>
      </c>
      <c r="I27" s="87">
        <f t="shared" si="2"/>
        <v>0</v>
      </c>
      <c r="J27" s="88">
        <f t="shared" si="3"/>
        <v>0</v>
      </c>
      <c r="K27" s="88">
        <f t="shared" si="8"/>
        <v>0</v>
      </c>
    </row>
    <row r="28" spans="1:14" ht="21" customHeight="1" x14ac:dyDescent="0.2">
      <c r="A28" s="77">
        <v>15</v>
      </c>
      <c r="B28" s="74"/>
      <c r="C28" s="75"/>
      <c r="D28" s="65"/>
      <c r="E28" s="66"/>
      <c r="F28" s="83">
        <f t="shared" si="6"/>
        <v>0</v>
      </c>
      <c r="G28" s="90">
        <f t="shared" si="9"/>
        <v>0</v>
      </c>
      <c r="H28" s="83">
        <f t="shared" si="7"/>
        <v>0</v>
      </c>
      <c r="I28" s="87">
        <f t="shared" ref="I28:I29" si="10">F28*$I$12</f>
        <v>0</v>
      </c>
      <c r="J28" s="88">
        <f t="shared" si="3"/>
        <v>0</v>
      </c>
      <c r="K28" s="88">
        <f t="shared" si="8"/>
        <v>0</v>
      </c>
    </row>
    <row r="29" spans="1:14" ht="21" customHeight="1" x14ac:dyDescent="0.2">
      <c r="A29" s="77">
        <v>16</v>
      </c>
      <c r="B29" s="74"/>
      <c r="C29" s="75"/>
      <c r="D29" s="65"/>
      <c r="E29" s="66"/>
      <c r="F29" s="83">
        <f t="shared" si="6"/>
        <v>0</v>
      </c>
      <c r="G29" s="91">
        <f t="shared" si="9"/>
        <v>0</v>
      </c>
      <c r="H29" s="83">
        <f t="shared" si="7"/>
        <v>0</v>
      </c>
      <c r="I29" s="88">
        <f t="shared" si="10"/>
        <v>0</v>
      </c>
      <c r="J29" s="88">
        <f t="shared" ref="J29" si="11">SUM(H29+I29)</f>
        <v>0</v>
      </c>
      <c r="K29" s="88">
        <f t="shared" ref="K29" si="12">SUM(F29:I29)</f>
        <v>0</v>
      </c>
      <c r="N29" s="82"/>
    </row>
    <row r="30" spans="1:14" s="85" customFormat="1" ht="21" customHeight="1" thickBot="1" x14ac:dyDescent="0.25">
      <c r="A30" s="93"/>
      <c r="B30" s="94"/>
      <c r="C30" s="95"/>
      <c r="D30" s="84">
        <f>SUM(D14:D29)</f>
        <v>0</v>
      </c>
      <c r="E30" s="84">
        <f t="shared" ref="E30:K30" si="13">SUM(E14:E29)</f>
        <v>0</v>
      </c>
      <c r="F30" s="84">
        <f t="shared" si="13"/>
        <v>0</v>
      </c>
      <c r="G30" s="84">
        <f t="shared" si="13"/>
        <v>0</v>
      </c>
      <c r="H30" s="84">
        <f t="shared" si="13"/>
        <v>0</v>
      </c>
      <c r="I30" s="84">
        <f t="shared" si="13"/>
        <v>0</v>
      </c>
      <c r="J30" s="84">
        <f t="shared" si="13"/>
        <v>0</v>
      </c>
      <c r="K30" s="84">
        <f t="shared" si="13"/>
        <v>0</v>
      </c>
    </row>
    <row r="31" spans="1:14" x14ac:dyDescent="0.2">
      <c r="C31" s="30" t="s">
        <v>41</v>
      </c>
      <c r="D31" s="34"/>
      <c r="E31" s="51"/>
      <c r="G31" s="17" t="s">
        <v>42</v>
      </c>
      <c r="K31" s="7"/>
    </row>
    <row r="32" spans="1:14" s="17" customFormat="1" x14ac:dyDescent="0.2">
      <c r="A32" s="22" t="s">
        <v>43</v>
      </c>
      <c r="B32" s="62"/>
      <c r="C32" s="23"/>
      <c r="D32" s="35"/>
      <c r="E32" s="53"/>
      <c r="F32" s="23"/>
      <c r="G32" s="23"/>
      <c r="H32" s="23"/>
      <c r="I32" s="23"/>
      <c r="J32" s="23"/>
      <c r="K32" s="23"/>
      <c r="L32" s="26"/>
    </row>
    <row r="33" spans="1:12" s="17" customFormat="1" x14ac:dyDescent="0.2">
      <c r="A33" s="21" t="s">
        <v>47</v>
      </c>
      <c r="B33" s="56"/>
      <c r="C33" s="20"/>
      <c r="D33" s="19"/>
      <c r="E33" s="48"/>
      <c r="F33" s="20"/>
      <c r="G33" s="20" t="s">
        <v>48</v>
      </c>
      <c r="H33" s="20"/>
      <c r="I33" s="20"/>
      <c r="J33" s="20" t="s">
        <v>49</v>
      </c>
      <c r="K33" s="20"/>
      <c r="L33" s="27"/>
    </row>
    <row r="34" spans="1:12" s="17" customFormat="1" x14ac:dyDescent="0.2">
      <c r="A34" s="24"/>
      <c r="B34" s="63"/>
      <c r="C34" s="25" t="s">
        <v>44</v>
      </c>
      <c r="D34" s="32"/>
      <c r="E34" s="54"/>
      <c r="F34" s="25"/>
      <c r="G34" s="25"/>
      <c r="H34" s="25"/>
      <c r="I34" s="25"/>
      <c r="J34" s="25"/>
      <c r="K34" s="25"/>
      <c r="L34" s="28"/>
    </row>
    <row r="35" spans="1:12" s="17" customFormat="1" x14ac:dyDescent="0.2">
      <c r="A35" s="17" t="s">
        <v>45</v>
      </c>
      <c r="B35" s="55"/>
      <c r="D35" s="33"/>
      <c r="E35" s="47"/>
    </row>
    <row r="37" spans="1:12" x14ac:dyDescent="0.2">
      <c r="G37" s="85"/>
    </row>
    <row r="40" spans="1:12" x14ac:dyDescent="0.2">
      <c r="E40" s="92"/>
    </row>
  </sheetData>
  <sheetProtection selectLockedCells="1"/>
  <mergeCells count="5">
    <mergeCell ref="G9:J9"/>
    <mergeCell ref="B1:K1"/>
    <mergeCell ref="B2:K2"/>
    <mergeCell ref="B3:K3"/>
    <mergeCell ref="G8:J8"/>
  </mergeCells>
  <printOptions horizontalCentered="1"/>
  <pageMargins left="0.05" right="0.05" top="0.24" bottom="7.0000000000000007E-2" header="0" footer="0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DWIDUI Patrols (09-18-13)</vt:lpstr>
      <vt:lpstr>Seatbelt Enforcement 6-30-13</vt:lpstr>
      <vt:lpstr>HS-20 OT Payroll Reimbursem (2</vt:lpstr>
      <vt:lpstr>HS-20 OT Payroll Reimbursement </vt:lpstr>
      <vt:lpstr>Sheet1</vt:lpstr>
      <vt:lpstr>'DWIDUI Patrols (09-18-13)'!Print_Area</vt:lpstr>
      <vt:lpstr>'HS-20 OT Payroll Reimbursem (2'!Print_Area</vt:lpstr>
      <vt:lpstr>'HS-20 OT Payroll Reimbursement '!Print_Area</vt:lpstr>
      <vt:lpstr>'Seatbelt Enforcement 6-30-13'!Print_Area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Bean, Donna</dc:creator>
  <cp:lastModifiedBy>Landi, Jeffrey</cp:lastModifiedBy>
  <cp:lastPrinted>2015-10-13T13:10:23Z</cp:lastPrinted>
  <dcterms:created xsi:type="dcterms:W3CDTF">2010-04-19T14:02:50Z</dcterms:created>
  <dcterms:modified xsi:type="dcterms:W3CDTF">2018-10-02T17:27:26Z</dcterms:modified>
</cp:coreProperties>
</file>